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50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<sst xmlns="http://schemas.openxmlformats.org/spreadsheetml/2006/main" count="190" uniqueCount="93">
  <si>
    <t>species</t>
  </si>
  <si>
    <t>Total Daily Sleep Amount (h)</t>
  </si>
  <si>
    <t>Sleep Time Adjusted for Drowsiness (h)</t>
  </si>
  <si>
    <t>Sleep Cycle Length (min)</t>
  </si>
  <si>
    <t>low</t>
  </si>
  <si>
    <r>
      <t>weight</t>
    </r>
    <r>
      <rPr>
        <b/>
        <i/>
        <sz val="9"/>
        <rFont val="Arial"/>
        <family val="2"/>
      </rPr>
      <t xml:space="preserve">   (kg)</t>
    </r>
    <r>
      <rPr>
        <i/>
        <sz val="9"/>
        <rFont val="Arial"/>
        <family val="2"/>
      </rPr>
      <t xml:space="preserve"> average</t>
    </r>
  </si>
  <si>
    <t>high</t>
  </si>
  <si>
    <r>
      <t>weight</t>
    </r>
    <r>
      <rPr>
        <b/>
        <i/>
        <sz val="9"/>
        <color indexed="9"/>
        <rFont val="Arial"/>
        <family val="2"/>
      </rPr>
      <t xml:space="preserve">   (g)</t>
    </r>
    <r>
      <rPr>
        <i/>
        <sz val="9"/>
        <color indexed="9"/>
        <rFont val="Arial"/>
        <family val="2"/>
      </rPr>
      <t xml:space="preserve"> average</t>
    </r>
  </si>
  <si>
    <t>weight</t>
  </si>
  <si>
    <t>Desert hedgehog</t>
  </si>
  <si>
    <t>—</t>
  </si>
  <si>
    <t xml:space="preserve">Eastern American mole           </t>
  </si>
  <si>
    <t>Tiger</t>
  </si>
  <si>
    <t>Jaguar</t>
  </si>
  <si>
    <t>Lion</t>
  </si>
  <si>
    <t>Cheetah</t>
  </si>
  <si>
    <t>Arctic fox</t>
  </si>
  <si>
    <t xml:space="preserve">Short-nosed echidna               </t>
  </si>
  <si>
    <t>Phalanger</t>
  </si>
  <si>
    <t>European hedgehog</t>
  </si>
  <si>
    <t>Tenrec</t>
  </si>
  <si>
    <t xml:space="preserve">— </t>
  </si>
  <si>
    <t>Greater short-tailed shrew</t>
  </si>
  <si>
    <t>Lesser short-tailed shew</t>
  </si>
  <si>
    <t>Star-nosed mole</t>
  </si>
  <si>
    <t xml:space="preserve">   —</t>
  </si>
  <si>
    <t>Little brown bat</t>
  </si>
  <si>
    <t>Big brown bat</t>
  </si>
  <si>
    <t>Giant armadillo</t>
  </si>
  <si>
    <t>Long-nosed armadillo</t>
  </si>
  <si>
    <t xml:space="preserve">Platypus               </t>
  </si>
  <si>
    <t>European polecat</t>
  </si>
  <si>
    <t>Dog</t>
  </si>
  <si>
    <t>cat</t>
  </si>
  <si>
    <t>Red fox</t>
  </si>
  <si>
    <t>Tree shrew</t>
  </si>
  <si>
    <t>Squirrel monkey</t>
  </si>
  <si>
    <t>Slow loris</t>
  </si>
  <si>
    <t>Potto</t>
  </si>
  <si>
    <t>Arctic ground squirrel</t>
  </si>
  <si>
    <t>Eastern American chipmunk</t>
  </si>
  <si>
    <t>Deer mouse</t>
  </si>
  <si>
    <t>Northern grasshopper mouse</t>
  </si>
  <si>
    <t xml:space="preserve">North American opossum   </t>
  </si>
  <si>
    <t>Thick-tailed opossum</t>
  </si>
  <si>
    <t>Galago</t>
  </si>
  <si>
    <t>Owl monkey</t>
  </si>
  <si>
    <t>Grivet</t>
  </si>
  <si>
    <t>Patas monkey</t>
  </si>
  <si>
    <t>Macaque</t>
  </si>
  <si>
    <t>Baboon</t>
  </si>
  <si>
    <t>Chimpanzee</t>
  </si>
  <si>
    <t>Man</t>
  </si>
  <si>
    <t xml:space="preserve">Pig(wild boar)                         </t>
  </si>
  <si>
    <t>Thirteen-lined ground squirrel</t>
  </si>
  <si>
    <t xml:space="preserve">Cotton rat                                </t>
  </si>
  <si>
    <t xml:space="preserve"> —</t>
  </si>
  <si>
    <t>Mole rat</t>
  </si>
  <si>
    <t>Norway rat</t>
  </si>
  <si>
    <t>House mouse</t>
  </si>
  <si>
    <t>Genet</t>
  </si>
  <si>
    <t>Horse</t>
  </si>
  <si>
    <t>Donkey</t>
  </si>
  <si>
    <t>Domestic cattle</t>
  </si>
  <si>
    <t>Goat</t>
  </si>
  <si>
    <t>*</t>
  </si>
  <si>
    <t>Sheep</t>
  </si>
  <si>
    <t>African elephant</t>
  </si>
  <si>
    <t xml:space="preserve"> —  </t>
  </si>
  <si>
    <t xml:space="preserve"> — </t>
  </si>
  <si>
    <t>Roe deer</t>
  </si>
  <si>
    <t>Vole</t>
  </si>
  <si>
    <t>African striped mouse</t>
  </si>
  <si>
    <t>Three-toed sloth</t>
  </si>
  <si>
    <t>Asiatic elephant</t>
  </si>
  <si>
    <t>(124)*</t>
  </si>
  <si>
    <t>Rock hyrax</t>
  </si>
  <si>
    <t>Gray hyrax</t>
  </si>
  <si>
    <t>Tree hyrax</t>
  </si>
  <si>
    <t>Tapir</t>
  </si>
  <si>
    <t>Giraffe</t>
  </si>
  <si>
    <t>Rabbit</t>
  </si>
  <si>
    <t>Mountain beaver</t>
  </si>
  <si>
    <t>Golden hamster</t>
  </si>
  <si>
    <t>Mongolian gerbil</t>
  </si>
  <si>
    <t>Guinea pig</t>
  </si>
  <si>
    <t xml:space="preserve">Chinchilla                        </t>
  </si>
  <si>
    <t xml:space="preserve">Degu                            </t>
  </si>
  <si>
    <t xml:space="preserve"> 0.9  </t>
  </si>
  <si>
    <t>carnivores</t>
  </si>
  <si>
    <t>herbivores</t>
  </si>
  <si>
    <t>omnivores</t>
  </si>
  <si>
    <t>REM Time (h)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</si>
</sst>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55"/>
      <name val="Arial"/>
      <family val="2"/>
    </font>
    <font>
      <sz val="6"/>
      <name val="Small Fonts"/>
      <family val="2"/>
    </font>
    <font>
      <sz val="6"/>
      <color indexed="23"/>
      <name val="Small Fonts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ck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ck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ck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6" fillId="2" borderId="5" xfId="0" applyNumberFormat="1" applyFont="1" applyFill="1" applyBorder="1" applyAlignment="1" applyProtection="1">
      <alignment horizontal="center" wrapText="1"/>
      <protection/>
    </xf>
    <xf numFmtId="0" fontId="5" fillId="2" borderId="5" xfId="0" applyNumberFormat="1" applyFont="1" applyFill="1" applyBorder="1" applyAlignment="1" applyProtection="1">
      <alignment horizontal="center"/>
      <protection/>
    </xf>
    <xf numFmtId="0" fontId="9" fillId="2" borderId="6" xfId="0" applyNumberFormat="1" applyFont="1" applyFill="1" applyBorder="1" applyAlignment="1" applyProtection="1">
      <alignment horizontal="right" vertical="top"/>
      <protection/>
    </xf>
    <xf numFmtId="0" fontId="2" fillId="3" borderId="7" xfId="0" applyNumberFormat="1" applyFont="1" applyFill="1" applyBorder="1" applyAlignment="1" applyProtection="1">
      <alignment horizontal="left" vertical="top"/>
      <protection/>
    </xf>
    <xf numFmtId="0" fontId="2" fillId="3" borderId="0" xfId="0" applyNumberFormat="1" applyFont="1" applyFill="1" applyBorder="1" applyAlignment="1" applyProtection="1">
      <alignment horizontal="center" vertical="top"/>
      <protection/>
    </xf>
    <xf numFmtId="0" fontId="2" fillId="3" borderId="8" xfId="0" applyNumberFormat="1" applyFont="1" applyFill="1" applyBorder="1" applyAlignment="1" applyProtection="1">
      <alignment horizontal="center" vertical="top"/>
      <protection/>
    </xf>
    <xf numFmtId="0" fontId="10" fillId="4" borderId="9" xfId="0" applyNumberFormat="1" applyFont="1" applyFill="1" applyBorder="1" applyAlignment="1" applyProtection="1">
      <alignment horizontal="center" vertical="top"/>
      <protection/>
    </xf>
    <xf numFmtId="0" fontId="10" fillId="4" borderId="10" xfId="0" applyNumberFormat="1" applyFont="1" applyFill="1" applyBorder="1" applyAlignment="1" applyProtection="1">
      <alignment horizontal="center" vertical="top"/>
      <protection/>
    </xf>
    <xf numFmtId="0" fontId="10" fillId="4" borderId="11" xfId="0" applyNumberFormat="1" applyFont="1" applyFill="1" applyBorder="1" applyAlignment="1" applyProtection="1">
      <alignment horizontal="center" vertical="top"/>
      <protection/>
    </xf>
    <xf numFmtId="0" fontId="10" fillId="4" borderId="12" xfId="0" applyNumberFormat="1" applyFont="1" applyFill="1" applyBorder="1" applyAlignment="1" applyProtection="1">
      <alignment horizontal="center" vertical="top"/>
      <protection/>
    </xf>
    <xf numFmtId="0" fontId="10" fillId="4" borderId="13" xfId="0" applyNumberFormat="1" applyFont="1" applyFill="1" applyBorder="1" applyAlignment="1" applyProtection="1">
      <alignment horizontal="center" vertical="top"/>
      <protection/>
    </xf>
    <xf numFmtId="0" fontId="10" fillId="4" borderId="14" xfId="0" applyNumberFormat="1" applyFont="1" applyFill="1" applyBorder="1" applyAlignment="1" applyProtection="1">
      <alignment horizontal="center" vertical="top"/>
      <protection/>
    </xf>
    <xf numFmtId="49" fontId="2" fillId="3" borderId="7" xfId="0" applyNumberFormat="1" applyFont="1" applyFill="1" applyBorder="1" applyAlignment="1" applyProtection="1">
      <alignment horizontal="left" vertical="top"/>
      <protection/>
    </xf>
    <xf numFmtId="0" fontId="1" fillId="3" borderId="0" xfId="0" applyNumberFormat="1" applyFont="1" applyFill="1" applyBorder="1" applyAlignment="1" applyProtection="1">
      <alignment horizontal="center" vertical="top"/>
      <protection/>
    </xf>
    <xf numFmtId="0" fontId="2" fillId="3" borderId="0" xfId="0" applyNumberFormat="1" applyFont="1" applyFill="1" applyBorder="1" applyAlignment="1" applyProtection="1">
      <alignment horizontal="left" vertical="top"/>
      <protection/>
    </xf>
    <xf numFmtId="2" fontId="2" fillId="3" borderId="8" xfId="0" applyNumberFormat="1" applyFont="1" applyFill="1" applyBorder="1" applyAlignment="1" applyProtection="1">
      <alignment horizontal="center" vertical="top"/>
      <protection/>
    </xf>
    <xf numFmtId="0" fontId="2" fillId="5" borderId="7" xfId="0" applyNumberFormat="1" applyFont="1" applyFill="1" applyBorder="1" applyAlignment="1" applyProtection="1">
      <alignment horizontal="left" vertical="top"/>
      <protection/>
    </xf>
    <xf numFmtId="0" fontId="2" fillId="5" borderId="0" xfId="0" applyNumberFormat="1" applyFont="1" applyFill="1" applyBorder="1" applyAlignment="1" applyProtection="1">
      <alignment horizontal="center" vertical="top"/>
      <protection/>
    </xf>
    <xf numFmtId="0" fontId="2" fillId="5" borderId="8" xfId="0" applyNumberFormat="1" applyFont="1" applyFill="1" applyBorder="1" applyAlignment="1" applyProtection="1">
      <alignment horizontal="center" vertical="top"/>
      <protection/>
    </xf>
    <xf numFmtId="0" fontId="10" fillId="6" borderId="12" xfId="0" applyNumberFormat="1" applyFont="1" applyFill="1" applyBorder="1" applyAlignment="1" applyProtection="1">
      <alignment horizontal="center" vertical="top"/>
      <protection/>
    </xf>
    <xf numFmtId="0" fontId="10" fillId="6" borderId="13" xfId="0" applyNumberFormat="1" applyFont="1" applyFill="1" applyBorder="1" applyAlignment="1" applyProtection="1">
      <alignment horizontal="center" vertical="top"/>
      <protection/>
    </xf>
    <xf numFmtId="0" fontId="10" fillId="6" borderId="14" xfId="0" applyNumberFormat="1" applyFont="1" applyFill="1" applyBorder="1" applyAlignment="1" applyProtection="1">
      <alignment horizontal="center" vertical="top"/>
      <protection/>
    </xf>
    <xf numFmtId="49" fontId="2" fillId="5" borderId="7" xfId="0" applyNumberFormat="1" applyFont="1" applyFill="1" applyBorder="1" applyAlignment="1" applyProtection="1">
      <alignment horizontal="left" vertical="top"/>
      <protection/>
    </xf>
    <xf numFmtId="2" fontId="2" fillId="5" borderId="0" xfId="0" applyNumberFormat="1" applyFont="1" applyFill="1" applyBorder="1" applyAlignment="1" applyProtection="1">
      <alignment horizontal="center" vertical="top"/>
      <protection/>
    </xf>
    <xf numFmtId="2" fontId="2" fillId="5" borderId="8" xfId="0" applyNumberFormat="1" applyFont="1" applyFill="1" applyBorder="1" applyAlignment="1" applyProtection="1">
      <alignment horizontal="center" vertical="top"/>
      <protection/>
    </xf>
    <xf numFmtId="0" fontId="10" fillId="7" borderId="12" xfId="0" applyNumberFormat="1" applyFont="1" applyFill="1" applyBorder="1" applyAlignment="1" applyProtection="1">
      <alignment horizontal="center" vertical="top"/>
      <protection/>
    </xf>
    <xf numFmtId="0" fontId="10" fillId="7" borderId="13" xfId="0" applyNumberFormat="1" applyFont="1" applyFill="1" applyBorder="1" applyAlignment="1" applyProtection="1">
      <alignment horizontal="center" vertical="top"/>
      <protection/>
    </xf>
    <xf numFmtId="0" fontId="10" fillId="7" borderId="14" xfId="0" applyNumberFormat="1" applyFont="1" applyFill="1" applyBorder="1" applyAlignment="1" applyProtection="1">
      <alignment horizontal="center" vertical="top"/>
      <protection/>
    </xf>
    <xf numFmtId="0" fontId="1" fillId="5" borderId="0" xfId="0" applyNumberFormat="1" applyFont="1" applyFill="1" applyBorder="1" applyAlignment="1" applyProtection="1">
      <alignment horizontal="center" vertical="top"/>
      <protection/>
    </xf>
    <xf numFmtId="0" fontId="2" fillId="8" borderId="7" xfId="0" applyNumberFormat="1" applyFont="1" applyFill="1" applyBorder="1" applyAlignment="1" applyProtection="1">
      <alignment horizontal="left" vertical="top"/>
      <protection/>
    </xf>
    <xf numFmtId="0" fontId="2" fillId="8" borderId="0" xfId="0" applyNumberFormat="1" applyFont="1" applyFill="1" applyBorder="1" applyAlignment="1" applyProtection="1">
      <alignment horizontal="center" vertical="top"/>
      <protection/>
    </xf>
    <xf numFmtId="0" fontId="2" fillId="8" borderId="8" xfId="0" applyNumberFormat="1" applyFont="1" applyFill="1" applyBorder="1" applyAlignment="1" applyProtection="1">
      <alignment horizontal="center" vertical="top"/>
      <protection/>
    </xf>
    <xf numFmtId="49" fontId="2" fillId="8" borderId="7" xfId="0" applyNumberFormat="1" applyFont="1" applyFill="1" applyBorder="1" applyAlignment="1" applyProtection="1">
      <alignment horizontal="left" vertical="top"/>
      <protection/>
    </xf>
    <xf numFmtId="0" fontId="0" fillId="8" borderId="0" xfId="0" applyNumberFormat="1" applyFill="1" applyBorder="1" applyAlignment="1" applyProtection="1">
      <alignment horizontal="center" vertical="top" wrapText="1"/>
      <protection/>
    </xf>
    <xf numFmtId="0" fontId="0" fillId="8" borderId="8" xfId="0" applyNumberFormat="1" applyFill="1" applyBorder="1" applyAlignment="1" applyProtection="1">
      <alignment horizontal="center" vertical="top" wrapText="1"/>
      <protection/>
    </xf>
    <xf numFmtId="0" fontId="1" fillId="8" borderId="0" xfId="0" applyNumberFormat="1" applyFont="1" applyFill="1" applyBorder="1" applyAlignment="1" applyProtection="1">
      <alignment horizontal="center" vertical="top"/>
      <protection/>
    </xf>
    <xf numFmtId="49" fontId="2" fillId="5" borderId="0" xfId="0" applyNumberFormat="1" applyFont="1" applyFill="1" applyBorder="1" applyAlignment="1" applyProtection="1">
      <alignment horizontal="left" vertical="top"/>
      <protection/>
    </xf>
    <xf numFmtId="0" fontId="10" fillId="6" borderId="15" xfId="0" applyNumberFormat="1" applyFont="1" applyFill="1" applyBorder="1" applyAlignment="1" applyProtection="1">
      <alignment horizontal="center" vertical="top"/>
      <protection/>
    </xf>
    <xf numFmtId="0" fontId="10" fillId="6" borderId="16" xfId="0" applyNumberFormat="1" applyFont="1" applyFill="1" applyBorder="1" applyAlignment="1" applyProtection="1">
      <alignment horizontal="center" vertical="top"/>
      <protection/>
    </xf>
    <xf numFmtId="0" fontId="10" fillId="6" borderId="17" xfId="0" applyNumberFormat="1" applyFont="1" applyFill="1" applyBorder="1" applyAlignment="1" applyProtection="1">
      <alignment horizontal="center" vertical="top"/>
      <protection/>
    </xf>
    <xf numFmtId="0" fontId="10" fillId="7" borderId="9" xfId="0" applyNumberFormat="1" applyFont="1" applyFill="1" applyBorder="1" applyAlignment="1" applyProtection="1">
      <alignment horizontal="center" vertical="top"/>
      <protection/>
    </xf>
    <xf numFmtId="0" fontId="10" fillId="7" borderId="10" xfId="0" applyNumberFormat="1" applyFont="1" applyFill="1" applyBorder="1" applyAlignment="1" applyProtection="1">
      <alignment horizontal="center" vertical="top"/>
      <protection/>
    </xf>
    <xf numFmtId="0" fontId="10" fillId="7" borderId="11" xfId="0" applyNumberFormat="1" applyFont="1" applyFill="1" applyBorder="1" applyAlignment="1" applyProtection="1">
      <alignment horizontal="center" vertical="top"/>
      <protection/>
    </xf>
    <xf numFmtId="0" fontId="10" fillId="6" borderId="0" xfId="0" applyNumberFormat="1" applyFont="1" applyFill="1" applyBorder="1" applyAlignment="1" applyProtection="1">
      <alignment horizontal="center" vertical="top"/>
      <protection/>
    </xf>
    <xf numFmtId="0" fontId="10" fillId="6" borderId="18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8255"/>
          <c:h val="0.9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carnivores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Desert Hedgehog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Eastern American Mole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Tiger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Jaguar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Lion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Cheetah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Arctic Fox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Short Nosed Echidna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Phalanger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European Hedgehog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Tenerec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Greater short-tailed shrew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Lesser short-tailed shrew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star-nosed mole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Little Brown Bat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Big Brown Bat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Giant Armadillo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Long-Nosed Armadillo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platypus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European polecat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dog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redfox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og"/>
            <c:dispEq val="0"/>
            <c:dispRSqr val="0"/>
          </c:trendline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100000</c:v>
                </c:pt>
                <c:pt idx="3">
                  <c:v>62000</c:v>
                </c:pt>
                <c:pt idx="4">
                  <c:v>50000</c:v>
                </c:pt>
                <c:pt idx="5">
                  <c:v>25500</c:v>
                </c:pt>
                <c:pt idx="6">
                  <c:v>1000</c:v>
                </c:pt>
                <c:pt idx="7">
                  <c:v>2250</c:v>
                </c:pt>
                <c:pt idx="8">
                  <c:v>1500</c:v>
                </c:pt>
                <c:pt idx="9">
                  <c:v>50</c:v>
                </c:pt>
                <c:pt idx="10">
                  <c:v>500</c:v>
                </c:pt>
                <c:pt idx="11">
                  <c:v>5</c:v>
                </c:pt>
                <c:pt idx="12">
                  <c:v>1.5</c:v>
                </c:pt>
                <c:pt idx="13">
                  <c:v>1</c:v>
                </c:pt>
                <c:pt idx="14">
                  <c:v>1.5</c:v>
                </c:pt>
                <c:pt idx="15">
                  <c:v>2.5</c:v>
                </c:pt>
                <c:pt idx="16">
                  <c:v>5000</c:v>
                </c:pt>
                <c:pt idx="17">
                  <c:v>2000</c:v>
                </c:pt>
                <c:pt idx="18">
                  <c:v>700</c:v>
                </c:pt>
                <c:pt idx="19">
                  <c:v>350</c:v>
                </c:pt>
                <c:pt idx="20">
                  <c:v>10000</c:v>
                </c:pt>
                <c:pt idx="21">
                  <c:v>200</c:v>
                </c:pt>
                <c:pt idx="22">
                  <c:v>4000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100000</c:v>
                </c:pt>
                <c:pt idx="3">
                  <c:v>62000</c:v>
                </c:pt>
                <c:pt idx="4">
                  <c:v>50000</c:v>
                </c:pt>
                <c:pt idx="5">
                  <c:v>25500</c:v>
                </c:pt>
                <c:pt idx="6">
                  <c:v>1000</c:v>
                </c:pt>
                <c:pt idx="7">
                  <c:v>2250</c:v>
                </c:pt>
                <c:pt idx="8">
                  <c:v>1500</c:v>
                </c:pt>
                <c:pt idx="9">
                  <c:v>50</c:v>
                </c:pt>
                <c:pt idx="10">
                  <c:v>500</c:v>
                </c:pt>
                <c:pt idx="11">
                  <c:v>5</c:v>
                </c:pt>
                <c:pt idx="12">
                  <c:v>1.5</c:v>
                </c:pt>
                <c:pt idx="13">
                  <c:v>1</c:v>
                </c:pt>
                <c:pt idx="14">
                  <c:v>1.5</c:v>
                </c:pt>
                <c:pt idx="15">
                  <c:v>2.5</c:v>
                </c:pt>
                <c:pt idx="16">
                  <c:v>5000</c:v>
                </c:pt>
                <c:pt idx="17">
                  <c:v>2000</c:v>
                </c:pt>
                <c:pt idx="18">
                  <c:v>700</c:v>
                </c:pt>
                <c:pt idx="19">
                  <c:v>350</c:v>
                </c:pt>
                <c:pt idx="20">
                  <c:v>10000</c:v>
                </c:pt>
                <c:pt idx="21">
                  <c:v>200</c:v>
                </c:pt>
                <c:pt idx="22">
                  <c:v>4000</c:v>
                </c:pt>
              </c:numLit>
            </c:minus>
            <c:noEndCap val="1"/>
          </c:errBars>
          <c:xVal>
            <c:numRef>
              <c:f>Sheet1!$J$2:$J$24</c:f>
              <c:numCache>
                <c:ptCount val="23"/>
                <c:pt idx="0">
                  <c:v>550</c:v>
                </c:pt>
                <c:pt idx="1">
                  <c:v>40</c:v>
                </c:pt>
                <c:pt idx="2">
                  <c:v>200000</c:v>
                </c:pt>
                <c:pt idx="3">
                  <c:v>98000</c:v>
                </c:pt>
                <c:pt idx="4">
                  <c:v>200000</c:v>
                </c:pt>
                <c:pt idx="5">
                  <c:v>46500</c:v>
                </c:pt>
                <c:pt idx="6">
                  <c:v>4000</c:v>
                </c:pt>
                <c:pt idx="7">
                  <c:v>4750</c:v>
                </c:pt>
                <c:pt idx="8">
                  <c:v>3000</c:v>
                </c:pt>
                <c:pt idx="9">
                  <c:v>950</c:v>
                </c:pt>
                <c:pt idx="10">
                  <c:v>2000</c:v>
                </c:pt>
                <c:pt idx="11">
                  <c:v>25</c:v>
                </c:pt>
                <c:pt idx="12">
                  <c:v>4.5</c:v>
                </c:pt>
                <c:pt idx="13">
                  <c:v>45</c:v>
                </c:pt>
                <c:pt idx="14">
                  <c:v>8.5</c:v>
                </c:pt>
                <c:pt idx="15">
                  <c:v>15.5</c:v>
                </c:pt>
                <c:pt idx="16">
                  <c:v>30000</c:v>
                </c:pt>
                <c:pt idx="17">
                  <c:v>4500</c:v>
                </c:pt>
                <c:pt idx="18">
                  <c:v>1700</c:v>
                </c:pt>
                <c:pt idx="19">
                  <c:v>1050</c:v>
                </c:pt>
                <c:pt idx="20">
                  <c:v>20000</c:v>
                </c:pt>
                <c:pt idx="21">
                  <c:v>3400</c:v>
                </c:pt>
                <c:pt idx="22">
                  <c:v>7000</c:v>
                </c:pt>
              </c:numCache>
            </c:numRef>
          </c:xVal>
          <c:yVal>
            <c:numRef>
              <c:f>Sheet1!$B$2:$B$24</c:f>
              <c:numCache>
                <c:ptCount val="23"/>
                <c:pt idx="0">
                  <c:v>10.3</c:v>
                </c:pt>
                <c:pt idx="1">
                  <c:v>8.4</c:v>
                </c:pt>
                <c:pt idx="2">
                  <c:v>15.8</c:v>
                </c:pt>
                <c:pt idx="3">
                  <c:v>10.4</c:v>
                </c:pt>
                <c:pt idx="4">
                  <c:v>13.5</c:v>
                </c:pt>
                <c:pt idx="5">
                  <c:v>12.1</c:v>
                </c:pt>
                <c:pt idx="6">
                  <c:v>12.5</c:v>
                </c:pt>
                <c:pt idx="7">
                  <c:v>8.6</c:v>
                </c:pt>
                <c:pt idx="8">
                  <c:v>13.7</c:v>
                </c:pt>
                <c:pt idx="9">
                  <c:v>10.1</c:v>
                </c:pt>
                <c:pt idx="10">
                  <c:v>15.6</c:v>
                </c:pt>
                <c:pt idx="11">
                  <c:v>14.9</c:v>
                </c:pt>
                <c:pt idx="12">
                  <c:v>9.1</c:v>
                </c:pt>
                <c:pt idx="13">
                  <c:v>10.3</c:v>
                </c:pt>
                <c:pt idx="14">
                  <c:v>19.9</c:v>
                </c:pt>
                <c:pt idx="15">
                  <c:v>19.7</c:v>
                </c:pt>
                <c:pt idx="16">
                  <c:v>18.1</c:v>
                </c:pt>
                <c:pt idx="17">
                  <c:v>17.4</c:v>
                </c:pt>
                <c:pt idx="18">
                  <c:v>14</c:v>
                </c:pt>
                <c:pt idx="19">
                  <c:v>14.5</c:v>
                </c:pt>
                <c:pt idx="20">
                  <c:v>10.1</c:v>
                </c:pt>
                <c:pt idx="21">
                  <c:v>12.5</c:v>
                </c:pt>
                <c:pt idx="22">
                  <c:v>9.8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Sheet1!$O$1</c:f>
              <c:strCache>
                <c:ptCount val="1"/>
                <c:pt idx="0">
                  <c:v>omnivores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Tree Shrew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Squirrel Monkey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Slow Loris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Potto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Arctic Ground Squirrel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Eastern American Chipmunk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Deer Mouse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Northern Grasshopper Mouse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Virginia Opossum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Thick-tailed Opossum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Galago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Owl Monkey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Grivet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Patas Monkey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Macaque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Baboon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Chimpanzee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Pig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Thirteen-Lined Ground Squirrel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Cotton Rat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Mole Rat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Norway Rat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House Mouse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Genet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FFFF"/>
                </a:solidFill>
              </a:ln>
            </c:spPr>
            <c:trendlineType val="log"/>
            <c:dispEq val="0"/>
            <c:dispRSqr val="0"/>
          </c:trendline>
          <c:errBars>
            <c:errDir val="x"/>
            <c:errBarType val="both"/>
            <c:errValType val="cust"/>
            <c:plus>
              <c:numLit>
                <c:ptCount val="25"/>
                <c:pt idx="0">
                  <c:v>0</c:v>
                </c:pt>
                <c:pt idx="1">
                  <c:v>0</c:v>
                </c:pt>
                <c:pt idx="2">
                  <c:v>212</c:v>
                </c:pt>
                <c:pt idx="3">
                  <c:v>325</c:v>
                </c:pt>
                <c:pt idx="4">
                  <c:v>0</c:v>
                </c:pt>
                <c:pt idx="5">
                  <c:v>22.5</c:v>
                </c:pt>
                <c:pt idx="6">
                  <c:v>8</c:v>
                </c:pt>
                <c:pt idx="7">
                  <c:v>3</c:v>
                </c:pt>
                <c:pt idx="8">
                  <c:v>1750</c:v>
                </c:pt>
                <c:pt idx="9">
                  <c:v>168.5</c:v>
                </c:pt>
                <c:pt idx="10">
                  <c:v>100</c:v>
                </c:pt>
                <c:pt idx="11">
                  <c:v>200</c:v>
                </c:pt>
                <c:pt idx="12">
                  <c:v>2275</c:v>
                </c:pt>
                <c:pt idx="13">
                  <c:v>1500</c:v>
                </c:pt>
                <c:pt idx="14">
                  <c:v>4250</c:v>
                </c:pt>
                <c:pt idx="15">
                  <c:v>11000</c:v>
                </c:pt>
                <c:pt idx="16">
                  <c:v>15000</c:v>
                </c:pt>
                <c:pt idx="17">
                  <c:v>7500</c:v>
                </c:pt>
                <c:pt idx="18">
                  <c:v>50000</c:v>
                </c:pt>
                <c:pt idx="19">
                  <c:v>33</c:v>
                </c:pt>
                <c:pt idx="20">
                  <c:v>62.5</c:v>
                </c:pt>
                <c:pt idx="21">
                  <c:v>25</c:v>
                </c:pt>
                <c:pt idx="22">
                  <c:v>150</c:v>
                </c:pt>
                <c:pt idx="23">
                  <c:v>12.5</c:v>
                </c:pt>
                <c:pt idx="24">
                  <c:v>750</c:v>
                </c:pt>
              </c:numLit>
            </c:plus>
            <c:minus>
              <c:numLit>
                <c:ptCount val="25"/>
                <c:pt idx="0">
                  <c:v>0</c:v>
                </c:pt>
                <c:pt idx="1">
                  <c:v>0</c:v>
                </c:pt>
                <c:pt idx="2">
                  <c:v>212</c:v>
                </c:pt>
                <c:pt idx="3">
                  <c:v>325</c:v>
                </c:pt>
                <c:pt idx="4">
                  <c:v>0</c:v>
                </c:pt>
                <c:pt idx="5">
                  <c:v>22.5</c:v>
                </c:pt>
                <c:pt idx="6">
                  <c:v>8</c:v>
                </c:pt>
                <c:pt idx="7">
                  <c:v>3</c:v>
                </c:pt>
                <c:pt idx="8">
                  <c:v>1750</c:v>
                </c:pt>
                <c:pt idx="9">
                  <c:v>168.5</c:v>
                </c:pt>
                <c:pt idx="10">
                  <c:v>100</c:v>
                </c:pt>
                <c:pt idx="11">
                  <c:v>200</c:v>
                </c:pt>
                <c:pt idx="12">
                  <c:v>2275</c:v>
                </c:pt>
                <c:pt idx="13">
                  <c:v>1500</c:v>
                </c:pt>
                <c:pt idx="14">
                  <c:v>4250</c:v>
                </c:pt>
                <c:pt idx="15">
                  <c:v>11000</c:v>
                </c:pt>
                <c:pt idx="16">
                  <c:v>15000</c:v>
                </c:pt>
                <c:pt idx="17">
                  <c:v>7500</c:v>
                </c:pt>
                <c:pt idx="18">
                  <c:v>50000</c:v>
                </c:pt>
                <c:pt idx="19">
                  <c:v>33</c:v>
                </c:pt>
                <c:pt idx="20">
                  <c:v>62.5</c:v>
                </c:pt>
                <c:pt idx="21">
                  <c:v>25</c:v>
                </c:pt>
                <c:pt idx="22">
                  <c:v>150</c:v>
                </c:pt>
                <c:pt idx="23">
                  <c:v>12.5</c:v>
                </c:pt>
                <c:pt idx="24">
                  <c:v>750</c:v>
                </c:pt>
              </c:numLit>
            </c:minus>
            <c:noEndCap val="1"/>
          </c:errBars>
          <c:xVal>
            <c:numRef>
              <c:f>Sheet1!$J$25:$J$49</c:f>
              <c:numCache>
                <c:ptCount val="25"/>
                <c:pt idx="0">
                  <c:v>104</c:v>
                </c:pt>
                <c:pt idx="1">
                  <c:v>610</c:v>
                </c:pt>
                <c:pt idx="2">
                  <c:v>438</c:v>
                </c:pt>
                <c:pt idx="3">
                  <c:v>1175</c:v>
                </c:pt>
                <c:pt idx="4">
                  <c:v>920</c:v>
                </c:pt>
                <c:pt idx="5">
                  <c:v>102.5</c:v>
                </c:pt>
                <c:pt idx="6">
                  <c:v>22</c:v>
                </c:pt>
                <c:pt idx="7">
                  <c:v>27</c:v>
                </c:pt>
                <c:pt idx="8">
                  <c:v>3750</c:v>
                </c:pt>
                <c:pt idx="9">
                  <c:v>368.5</c:v>
                </c:pt>
                <c:pt idx="10">
                  <c:v>500</c:v>
                </c:pt>
                <c:pt idx="11">
                  <c:v>800</c:v>
                </c:pt>
                <c:pt idx="12">
                  <c:v>5455</c:v>
                </c:pt>
                <c:pt idx="13">
                  <c:v>11500</c:v>
                </c:pt>
                <c:pt idx="14">
                  <c:v>7750</c:v>
                </c:pt>
                <c:pt idx="15">
                  <c:v>26000</c:v>
                </c:pt>
                <c:pt idx="16">
                  <c:v>45000</c:v>
                </c:pt>
                <c:pt idx="17">
                  <c:v>62500</c:v>
                </c:pt>
                <c:pt idx="18">
                  <c:v>150000</c:v>
                </c:pt>
                <c:pt idx="19">
                  <c:v>187</c:v>
                </c:pt>
                <c:pt idx="20">
                  <c:v>162.5</c:v>
                </c:pt>
                <c:pt idx="21">
                  <c:v>175</c:v>
                </c:pt>
                <c:pt idx="22">
                  <c:v>425</c:v>
                </c:pt>
                <c:pt idx="23">
                  <c:v>22.5</c:v>
                </c:pt>
                <c:pt idx="24">
                  <c:v>1550</c:v>
                </c:pt>
              </c:numCache>
            </c:numRef>
          </c:xVal>
          <c:yVal>
            <c:numRef>
              <c:f>Sheet1!$B$25:$B$49</c:f>
              <c:numCache>
                <c:ptCount val="25"/>
                <c:pt idx="0">
                  <c:v>8.9</c:v>
                </c:pt>
                <c:pt idx="1">
                  <c:v>9.6</c:v>
                </c:pt>
                <c:pt idx="2">
                  <c:v>11</c:v>
                </c:pt>
                <c:pt idx="3">
                  <c:v>11</c:v>
                </c:pt>
                <c:pt idx="4">
                  <c:v>16.6</c:v>
                </c:pt>
                <c:pt idx="5">
                  <c:v>15.8</c:v>
                </c:pt>
                <c:pt idx="6">
                  <c:v>11.5</c:v>
                </c:pt>
                <c:pt idx="7">
                  <c:v>14.5</c:v>
                </c:pt>
                <c:pt idx="8">
                  <c:v>18</c:v>
                </c:pt>
                <c:pt idx="9">
                  <c:v>19.4</c:v>
                </c:pt>
                <c:pt idx="10">
                  <c:v>9.8</c:v>
                </c:pt>
                <c:pt idx="11">
                  <c:v>17</c:v>
                </c:pt>
                <c:pt idx="12">
                  <c:v>10</c:v>
                </c:pt>
                <c:pt idx="13">
                  <c:v>10.9</c:v>
                </c:pt>
                <c:pt idx="14">
                  <c:v>10.1</c:v>
                </c:pt>
                <c:pt idx="15">
                  <c:v>9.4</c:v>
                </c:pt>
                <c:pt idx="16">
                  <c:v>9.7</c:v>
                </c:pt>
                <c:pt idx="17">
                  <c:v>8</c:v>
                </c:pt>
                <c:pt idx="18">
                  <c:v>9.1</c:v>
                </c:pt>
                <c:pt idx="19">
                  <c:v>13.8</c:v>
                </c:pt>
                <c:pt idx="20">
                  <c:v>11.3</c:v>
                </c:pt>
                <c:pt idx="21">
                  <c:v>10.6</c:v>
                </c:pt>
                <c:pt idx="22">
                  <c:v>13</c:v>
                </c:pt>
                <c:pt idx="23">
                  <c:v>12.5</c:v>
                </c:pt>
                <c:pt idx="24">
                  <c:v>6.3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Sheet1!$N$1</c:f>
              <c:strCache>
                <c:ptCount val="1"/>
                <c:pt idx="0">
                  <c:v>herbivores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Horse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Donkey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Cow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goat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sheep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African Elephant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Roe Deer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Vole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African Striped Mouse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Three-Toed Sloth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Asiatic Elephant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Rock Hyrax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Gray Hyrax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Tree Hyrax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Tapir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Giraffe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Rabbit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Mountain Beaver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Golden Hampster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Mongolian Gerbil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Guinea Pig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Chinchilla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Degu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FF00"/>
                </a:solidFill>
              </a:ln>
            </c:spPr>
            <c:trendlineType val="log"/>
            <c:dispEq val="0"/>
            <c:dispRSqr val="0"/>
          </c:trendline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1500000</c:v>
                </c:pt>
                <c:pt idx="6">
                  <c:v>5000</c:v>
                </c:pt>
                <c:pt idx="7">
                  <c:v>12.5</c:v>
                </c:pt>
                <c:pt idx="8">
                  <c:v>1</c:v>
                </c:pt>
                <c:pt idx="9">
                  <c:v>500</c:v>
                </c:pt>
                <c:pt idx="10">
                  <c:v>1500000</c:v>
                </c:pt>
                <c:pt idx="11">
                  <c:v>200</c:v>
                </c:pt>
                <c:pt idx="12">
                  <c:v>1600</c:v>
                </c:pt>
                <c:pt idx="13">
                  <c:v>1500</c:v>
                </c:pt>
                <c:pt idx="14">
                  <c:v>12500</c:v>
                </c:pt>
                <c:pt idx="15">
                  <c:v>650000</c:v>
                </c:pt>
                <c:pt idx="16">
                  <c:v>750</c:v>
                </c:pt>
                <c:pt idx="17">
                  <c:v>350</c:v>
                </c:pt>
                <c:pt idx="18">
                  <c:v>12.5</c:v>
                </c:pt>
                <c:pt idx="19">
                  <c:v>5</c:v>
                </c:pt>
                <c:pt idx="20">
                  <c:v>50</c:v>
                </c:pt>
                <c:pt idx="21">
                  <c:v>50</c:v>
                </c:pt>
                <c:pt idx="22">
                  <c:v>62.5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1500000</c:v>
                </c:pt>
                <c:pt idx="6">
                  <c:v>5000</c:v>
                </c:pt>
                <c:pt idx="7">
                  <c:v>12.5</c:v>
                </c:pt>
                <c:pt idx="8">
                  <c:v>1</c:v>
                </c:pt>
                <c:pt idx="9">
                  <c:v>500</c:v>
                </c:pt>
                <c:pt idx="10">
                  <c:v>1500000</c:v>
                </c:pt>
                <c:pt idx="11">
                  <c:v>200</c:v>
                </c:pt>
                <c:pt idx="12">
                  <c:v>1600</c:v>
                </c:pt>
                <c:pt idx="13">
                  <c:v>1500</c:v>
                </c:pt>
                <c:pt idx="14">
                  <c:v>12500</c:v>
                </c:pt>
                <c:pt idx="15">
                  <c:v>650000</c:v>
                </c:pt>
                <c:pt idx="16">
                  <c:v>750</c:v>
                </c:pt>
                <c:pt idx="17">
                  <c:v>350</c:v>
                </c:pt>
                <c:pt idx="18">
                  <c:v>12.5</c:v>
                </c:pt>
                <c:pt idx="19">
                  <c:v>5</c:v>
                </c:pt>
                <c:pt idx="20">
                  <c:v>50</c:v>
                </c:pt>
                <c:pt idx="21">
                  <c:v>50</c:v>
                </c:pt>
                <c:pt idx="22">
                  <c:v>62.5</c:v>
                </c:pt>
              </c:numLit>
            </c:minus>
            <c:noEndCap val="1"/>
          </c:errBars>
          <c:xVal>
            <c:numRef>
              <c:f>Sheet1!$J$50:$J$72</c:f>
              <c:numCache>
                <c:ptCount val="23"/>
                <c:pt idx="0">
                  <c:v>521640</c:v>
                </c:pt>
                <c:pt idx="1">
                  <c:v>187072</c:v>
                </c:pt>
                <c:pt idx="2">
                  <c:v>465000</c:v>
                </c:pt>
                <c:pt idx="3">
                  <c:v>27660</c:v>
                </c:pt>
                <c:pt idx="4">
                  <c:v>55500</c:v>
                </c:pt>
                <c:pt idx="5">
                  <c:v>5500000</c:v>
                </c:pt>
                <c:pt idx="6">
                  <c:v>25000</c:v>
                </c:pt>
                <c:pt idx="7">
                  <c:v>32.5</c:v>
                </c:pt>
                <c:pt idx="8">
                  <c:v>43</c:v>
                </c:pt>
                <c:pt idx="9">
                  <c:v>4000</c:v>
                </c:pt>
                <c:pt idx="10">
                  <c:v>3500000</c:v>
                </c:pt>
                <c:pt idx="11">
                  <c:v>3800</c:v>
                </c:pt>
                <c:pt idx="12">
                  <c:v>2900</c:v>
                </c:pt>
                <c:pt idx="13">
                  <c:v>3000</c:v>
                </c:pt>
                <c:pt idx="14">
                  <c:v>237500</c:v>
                </c:pt>
                <c:pt idx="15">
                  <c:v>1250000</c:v>
                </c:pt>
                <c:pt idx="16">
                  <c:v>1750</c:v>
                </c:pt>
                <c:pt idx="17">
                  <c:v>1150</c:v>
                </c:pt>
                <c:pt idx="18">
                  <c:v>112.5</c:v>
                </c:pt>
                <c:pt idx="19">
                  <c:v>55</c:v>
                </c:pt>
                <c:pt idx="20">
                  <c:v>550</c:v>
                </c:pt>
                <c:pt idx="21">
                  <c:v>450</c:v>
                </c:pt>
                <c:pt idx="22">
                  <c:v>237.5</c:v>
                </c:pt>
              </c:numCache>
            </c:numRef>
          </c:xVal>
          <c:yVal>
            <c:numRef>
              <c:f>Sheet1!$B$50:$B$72</c:f>
              <c:numCache>
                <c:ptCount val="23"/>
                <c:pt idx="0">
                  <c:v>2.9</c:v>
                </c:pt>
                <c:pt idx="1">
                  <c:v>3.1</c:v>
                </c:pt>
                <c:pt idx="2">
                  <c:v>4</c:v>
                </c:pt>
                <c:pt idx="3">
                  <c:v>5.3</c:v>
                </c:pt>
                <c:pt idx="4">
                  <c:v>3.8</c:v>
                </c:pt>
                <c:pt idx="5">
                  <c:v>3.3</c:v>
                </c:pt>
                <c:pt idx="6">
                  <c:v>3</c:v>
                </c:pt>
                <c:pt idx="7">
                  <c:v>12.8</c:v>
                </c:pt>
                <c:pt idx="8">
                  <c:v>8.7</c:v>
                </c:pt>
                <c:pt idx="9">
                  <c:v>14.4</c:v>
                </c:pt>
                <c:pt idx="10">
                  <c:v>5.25</c:v>
                </c:pt>
                <c:pt idx="11">
                  <c:v>5.4</c:v>
                </c:pt>
                <c:pt idx="12">
                  <c:v>6.3</c:v>
                </c:pt>
                <c:pt idx="13">
                  <c:v>5.3</c:v>
                </c:pt>
                <c:pt idx="14">
                  <c:v>4.4</c:v>
                </c:pt>
                <c:pt idx="15">
                  <c:v>4.6</c:v>
                </c:pt>
                <c:pt idx="16">
                  <c:v>8.4</c:v>
                </c:pt>
                <c:pt idx="17">
                  <c:v>14.4</c:v>
                </c:pt>
                <c:pt idx="18">
                  <c:v>14.3</c:v>
                </c:pt>
                <c:pt idx="19">
                  <c:v>14.2</c:v>
                </c:pt>
                <c:pt idx="20">
                  <c:v>9.4</c:v>
                </c:pt>
                <c:pt idx="21">
                  <c:v>12.5</c:v>
                </c:pt>
                <c:pt idx="22">
                  <c:v>7.7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0"/>
            <c:dispRSqr val="0"/>
          </c:trendline>
          <c:xVal>
            <c:numRef>
              <c:f>Sheet1!$J$2:$J$72</c:f>
              <c:numCache>
                <c:ptCount val="70"/>
                <c:pt idx="0">
                  <c:v>550</c:v>
                </c:pt>
                <c:pt idx="1">
                  <c:v>40</c:v>
                </c:pt>
                <c:pt idx="2">
                  <c:v>200000</c:v>
                </c:pt>
                <c:pt idx="3">
                  <c:v>98000</c:v>
                </c:pt>
                <c:pt idx="4">
                  <c:v>200000</c:v>
                </c:pt>
                <c:pt idx="5">
                  <c:v>46500</c:v>
                </c:pt>
                <c:pt idx="6">
                  <c:v>4000</c:v>
                </c:pt>
                <c:pt idx="7">
                  <c:v>4750</c:v>
                </c:pt>
                <c:pt idx="8">
                  <c:v>3000</c:v>
                </c:pt>
                <c:pt idx="9">
                  <c:v>950</c:v>
                </c:pt>
                <c:pt idx="10">
                  <c:v>2000</c:v>
                </c:pt>
                <c:pt idx="11">
                  <c:v>25</c:v>
                </c:pt>
                <c:pt idx="12">
                  <c:v>4.5</c:v>
                </c:pt>
                <c:pt idx="13">
                  <c:v>45</c:v>
                </c:pt>
                <c:pt idx="14">
                  <c:v>8.5</c:v>
                </c:pt>
                <c:pt idx="15">
                  <c:v>15.5</c:v>
                </c:pt>
                <c:pt idx="16">
                  <c:v>30000</c:v>
                </c:pt>
                <c:pt idx="17">
                  <c:v>4500</c:v>
                </c:pt>
                <c:pt idx="18">
                  <c:v>1700</c:v>
                </c:pt>
                <c:pt idx="19">
                  <c:v>1050</c:v>
                </c:pt>
                <c:pt idx="20">
                  <c:v>20000</c:v>
                </c:pt>
                <c:pt idx="21">
                  <c:v>3400</c:v>
                </c:pt>
                <c:pt idx="22">
                  <c:v>7000</c:v>
                </c:pt>
                <c:pt idx="23">
                  <c:v>104</c:v>
                </c:pt>
                <c:pt idx="24">
                  <c:v>610</c:v>
                </c:pt>
                <c:pt idx="25">
                  <c:v>438</c:v>
                </c:pt>
                <c:pt idx="26">
                  <c:v>1175</c:v>
                </c:pt>
                <c:pt idx="27">
                  <c:v>920</c:v>
                </c:pt>
                <c:pt idx="28">
                  <c:v>102.5</c:v>
                </c:pt>
                <c:pt idx="29">
                  <c:v>22</c:v>
                </c:pt>
                <c:pt idx="30">
                  <c:v>27</c:v>
                </c:pt>
                <c:pt idx="31">
                  <c:v>3750</c:v>
                </c:pt>
                <c:pt idx="32">
                  <c:v>368.5</c:v>
                </c:pt>
                <c:pt idx="33">
                  <c:v>500</c:v>
                </c:pt>
                <c:pt idx="34">
                  <c:v>800</c:v>
                </c:pt>
                <c:pt idx="35">
                  <c:v>5455</c:v>
                </c:pt>
                <c:pt idx="36">
                  <c:v>11500</c:v>
                </c:pt>
                <c:pt idx="37">
                  <c:v>7750</c:v>
                </c:pt>
                <c:pt idx="38">
                  <c:v>26000</c:v>
                </c:pt>
                <c:pt idx="39">
                  <c:v>45000</c:v>
                </c:pt>
                <c:pt idx="40">
                  <c:v>62500</c:v>
                </c:pt>
                <c:pt idx="41">
                  <c:v>150000</c:v>
                </c:pt>
                <c:pt idx="42">
                  <c:v>187</c:v>
                </c:pt>
                <c:pt idx="43">
                  <c:v>162.5</c:v>
                </c:pt>
                <c:pt idx="44">
                  <c:v>175</c:v>
                </c:pt>
                <c:pt idx="45">
                  <c:v>425</c:v>
                </c:pt>
                <c:pt idx="46">
                  <c:v>22.5</c:v>
                </c:pt>
                <c:pt idx="47">
                  <c:v>1550</c:v>
                </c:pt>
                <c:pt idx="48">
                  <c:v>521640</c:v>
                </c:pt>
                <c:pt idx="49">
                  <c:v>187072</c:v>
                </c:pt>
                <c:pt idx="50">
                  <c:v>465000</c:v>
                </c:pt>
                <c:pt idx="51">
                  <c:v>27660</c:v>
                </c:pt>
                <c:pt idx="52">
                  <c:v>55500</c:v>
                </c:pt>
                <c:pt idx="53">
                  <c:v>5500000</c:v>
                </c:pt>
                <c:pt idx="54">
                  <c:v>25000</c:v>
                </c:pt>
                <c:pt idx="55">
                  <c:v>32.5</c:v>
                </c:pt>
                <c:pt idx="56">
                  <c:v>43</c:v>
                </c:pt>
                <c:pt idx="57">
                  <c:v>4000</c:v>
                </c:pt>
                <c:pt idx="58">
                  <c:v>3500000</c:v>
                </c:pt>
                <c:pt idx="59">
                  <c:v>3800</c:v>
                </c:pt>
                <c:pt idx="60">
                  <c:v>2900</c:v>
                </c:pt>
                <c:pt idx="61">
                  <c:v>3000</c:v>
                </c:pt>
                <c:pt idx="62">
                  <c:v>237500</c:v>
                </c:pt>
                <c:pt idx="63">
                  <c:v>1250000</c:v>
                </c:pt>
                <c:pt idx="64">
                  <c:v>1750</c:v>
                </c:pt>
                <c:pt idx="65">
                  <c:v>1150</c:v>
                </c:pt>
                <c:pt idx="66">
                  <c:v>112.5</c:v>
                </c:pt>
                <c:pt idx="67">
                  <c:v>55</c:v>
                </c:pt>
                <c:pt idx="68">
                  <c:v>550</c:v>
                </c:pt>
                <c:pt idx="69">
                  <c:v>450</c:v>
                </c:pt>
              </c:numCache>
            </c:numRef>
          </c:xVal>
          <c:yVal>
            <c:numRef>
              <c:f>Sheet1!$B$2:$B$71</c:f>
              <c:numCache>
                <c:ptCount val="70"/>
                <c:pt idx="0">
                  <c:v>10.3</c:v>
                </c:pt>
                <c:pt idx="1">
                  <c:v>8.4</c:v>
                </c:pt>
                <c:pt idx="2">
                  <c:v>15.8</c:v>
                </c:pt>
                <c:pt idx="3">
                  <c:v>10.4</c:v>
                </c:pt>
                <c:pt idx="4">
                  <c:v>13.5</c:v>
                </c:pt>
                <c:pt idx="5">
                  <c:v>12.1</c:v>
                </c:pt>
                <c:pt idx="6">
                  <c:v>12.5</c:v>
                </c:pt>
                <c:pt idx="7">
                  <c:v>8.6</c:v>
                </c:pt>
                <c:pt idx="8">
                  <c:v>13.7</c:v>
                </c:pt>
                <c:pt idx="9">
                  <c:v>10.1</c:v>
                </c:pt>
                <c:pt idx="10">
                  <c:v>15.6</c:v>
                </c:pt>
                <c:pt idx="11">
                  <c:v>14.9</c:v>
                </c:pt>
                <c:pt idx="12">
                  <c:v>9.1</c:v>
                </c:pt>
                <c:pt idx="13">
                  <c:v>10.3</c:v>
                </c:pt>
                <c:pt idx="14">
                  <c:v>19.9</c:v>
                </c:pt>
                <c:pt idx="15">
                  <c:v>19.7</c:v>
                </c:pt>
                <c:pt idx="16">
                  <c:v>18.1</c:v>
                </c:pt>
                <c:pt idx="17">
                  <c:v>17.4</c:v>
                </c:pt>
                <c:pt idx="18">
                  <c:v>14</c:v>
                </c:pt>
                <c:pt idx="19">
                  <c:v>14.5</c:v>
                </c:pt>
                <c:pt idx="20">
                  <c:v>10.1</c:v>
                </c:pt>
                <c:pt idx="21">
                  <c:v>12.5</c:v>
                </c:pt>
                <c:pt idx="22">
                  <c:v>9.8</c:v>
                </c:pt>
                <c:pt idx="23">
                  <c:v>8.9</c:v>
                </c:pt>
                <c:pt idx="24">
                  <c:v>9.6</c:v>
                </c:pt>
                <c:pt idx="25">
                  <c:v>11</c:v>
                </c:pt>
                <c:pt idx="26">
                  <c:v>11</c:v>
                </c:pt>
                <c:pt idx="27">
                  <c:v>16.6</c:v>
                </c:pt>
                <c:pt idx="28">
                  <c:v>15.8</c:v>
                </c:pt>
                <c:pt idx="29">
                  <c:v>11.5</c:v>
                </c:pt>
                <c:pt idx="30">
                  <c:v>14.5</c:v>
                </c:pt>
                <c:pt idx="31">
                  <c:v>18</c:v>
                </c:pt>
                <c:pt idx="32">
                  <c:v>19.4</c:v>
                </c:pt>
                <c:pt idx="33">
                  <c:v>9.8</c:v>
                </c:pt>
                <c:pt idx="34">
                  <c:v>17</c:v>
                </c:pt>
                <c:pt idx="35">
                  <c:v>10</c:v>
                </c:pt>
                <c:pt idx="36">
                  <c:v>10.9</c:v>
                </c:pt>
                <c:pt idx="37">
                  <c:v>10.1</c:v>
                </c:pt>
                <c:pt idx="38">
                  <c:v>9.4</c:v>
                </c:pt>
                <c:pt idx="39">
                  <c:v>9.7</c:v>
                </c:pt>
                <c:pt idx="40">
                  <c:v>8</c:v>
                </c:pt>
                <c:pt idx="41">
                  <c:v>9.1</c:v>
                </c:pt>
                <c:pt idx="42">
                  <c:v>13.8</c:v>
                </c:pt>
                <c:pt idx="43">
                  <c:v>11.3</c:v>
                </c:pt>
                <c:pt idx="44">
                  <c:v>10.6</c:v>
                </c:pt>
                <c:pt idx="45">
                  <c:v>13</c:v>
                </c:pt>
                <c:pt idx="46">
                  <c:v>12.5</c:v>
                </c:pt>
                <c:pt idx="47">
                  <c:v>6.3</c:v>
                </c:pt>
                <c:pt idx="48">
                  <c:v>2.9</c:v>
                </c:pt>
                <c:pt idx="49">
                  <c:v>3.1</c:v>
                </c:pt>
                <c:pt idx="50">
                  <c:v>4</c:v>
                </c:pt>
                <c:pt idx="51">
                  <c:v>5.3</c:v>
                </c:pt>
                <c:pt idx="52">
                  <c:v>3.8</c:v>
                </c:pt>
                <c:pt idx="53">
                  <c:v>3.3</c:v>
                </c:pt>
                <c:pt idx="54">
                  <c:v>3</c:v>
                </c:pt>
                <c:pt idx="55">
                  <c:v>12.8</c:v>
                </c:pt>
                <c:pt idx="56">
                  <c:v>8.7</c:v>
                </c:pt>
                <c:pt idx="57">
                  <c:v>14.4</c:v>
                </c:pt>
                <c:pt idx="58">
                  <c:v>5.25</c:v>
                </c:pt>
                <c:pt idx="59">
                  <c:v>5.4</c:v>
                </c:pt>
                <c:pt idx="60">
                  <c:v>6.3</c:v>
                </c:pt>
                <c:pt idx="61">
                  <c:v>5.3</c:v>
                </c:pt>
                <c:pt idx="62">
                  <c:v>4.4</c:v>
                </c:pt>
                <c:pt idx="63">
                  <c:v>4.6</c:v>
                </c:pt>
                <c:pt idx="64">
                  <c:v>8.4</c:v>
                </c:pt>
                <c:pt idx="65">
                  <c:v>14.4</c:v>
                </c:pt>
                <c:pt idx="66">
                  <c:v>14.3</c:v>
                </c:pt>
                <c:pt idx="67">
                  <c:v>14.2</c:v>
                </c:pt>
                <c:pt idx="68">
                  <c:v>9.4</c:v>
                </c:pt>
                <c:pt idx="69">
                  <c:v>12.5</c:v>
                </c:pt>
              </c:numCache>
            </c:numRef>
          </c:yVal>
          <c:smooth val="0"/>
        </c:ser>
        <c:axId val="66642505"/>
        <c:axId val="62911634"/>
      </c:scatterChart>
      <c:valAx>
        <c:axId val="66642505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1634"/>
        <c:crosses val="autoZero"/>
        <c:crossBetween val="midCat"/>
        <c:dispUnits/>
      </c:valAx>
      <c:val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3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0.95475</cdr:y>
    </cdr:from>
    <cdr:to>
      <cdr:x>0.912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7286625" y="56578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weight (g)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0.16025</cdr:x>
      <cdr:y>0.03225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hours of sleep per night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D1" sqref="D1"/>
    </sheetView>
  </sheetViews>
  <sheetFormatPr defaultColWidth="9.140625" defaultRowHeight="12.75"/>
  <cols>
    <col min="1" max="1" width="29.421875" style="0" customWidth="1"/>
  </cols>
  <sheetData>
    <row r="1" spans="1:15" ht="72.75" thickTop="1">
      <c r="A1" s="1" t="s">
        <v>0</v>
      </c>
      <c r="B1" s="2" t="s">
        <v>1</v>
      </c>
      <c r="C1" s="2" t="s">
        <v>2</v>
      </c>
      <c r="D1" s="2" t="s">
        <v>92</v>
      </c>
      <c r="E1" s="2" t="s">
        <v>3</v>
      </c>
      <c r="F1" s="3" t="s">
        <v>4</v>
      </c>
      <c r="G1" s="51" t="s">
        <v>5</v>
      </c>
      <c r="H1" s="4" t="s">
        <v>6</v>
      </c>
      <c r="I1" s="5" t="s">
        <v>4</v>
      </c>
      <c r="J1" s="6" t="s">
        <v>7</v>
      </c>
      <c r="K1" s="7" t="s">
        <v>6</v>
      </c>
      <c r="L1" s="8" t="s">
        <v>8</v>
      </c>
      <c r="M1" t="s">
        <v>89</v>
      </c>
      <c r="N1" t="s">
        <v>90</v>
      </c>
      <c r="O1" t="s">
        <v>91</v>
      </c>
    </row>
    <row r="2" spans="1:12" ht="12.75">
      <c r="A2" s="9" t="s">
        <v>9</v>
      </c>
      <c r="B2" s="10">
        <v>10.3</v>
      </c>
      <c r="C2" s="10" t="s">
        <v>10</v>
      </c>
      <c r="D2" s="10">
        <v>2.7</v>
      </c>
      <c r="E2" s="10"/>
      <c r="F2" s="10"/>
      <c r="G2" s="10">
        <v>0.55</v>
      </c>
      <c r="H2" s="11"/>
      <c r="I2" s="12"/>
      <c r="J2" s="13">
        <f>G2*1000</f>
        <v>550</v>
      </c>
      <c r="K2" s="13"/>
      <c r="L2" s="14">
        <v>0</v>
      </c>
    </row>
    <row r="3" spans="1:12" ht="12.75">
      <c r="A3" s="9" t="s">
        <v>11</v>
      </c>
      <c r="B3" s="10">
        <v>8.4</v>
      </c>
      <c r="C3" s="10" t="s">
        <v>10</v>
      </c>
      <c r="D3" s="10">
        <v>2.1</v>
      </c>
      <c r="E3" s="10">
        <v>10</v>
      </c>
      <c r="F3" s="10"/>
      <c r="G3" s="10">
        <v>0.04</v>
      </c>
      <c r="H3" s="11"/>
      <c r="I3" s="15"/>
      <c r="J3" s="16">
        <f>G3*1000</f>
        <v>40</v>
      </c>
      <c r="K3" s="16"/>
      <c r="L3" s="17">
        <v>0</v>
      </c>
    </row>
    <row r="4" spans="1:12" ht="12.75">
      <c r="A4" s="18" t="s">
        <v>12</v>
      </c>
      <c r="B4" s="10">
        <v>15.8</v>
      </c>
      <c r="C4" s="10">
        <v>16.3</v>
      </c>
      <c r="D4" s="10" t="s">
        <v>10</v>
      </c>
      <c r="E4" s="19" t="s">
        <v>10</v>
      </c>
      <c r="F4" s="10">
        <v>100</v>
      </c>
      <c r="G4" s="10">
        <f aca="true" t="shared" si="0" ref="G4:G19">(F4+H4)/2</f>
        <v>200</v>
      </c>
      <c r="H4" s="11">
        <v>300</v>
      </c>
      <c r="I4" s="15">
        <f>H4*1000</f>
        <v>300000</v>
      </c>
      <c r="J4" s="16">
        <f aca="true" t="shared" si="1" ref="J4:J19">(I4+K4)/2</f>
        <v>200000</v>
      </c>
      <c r="K4" s="16">
        <f aca="true" t="shared" si="2" ref="K4:K21">F4*1000</f>
        <v>100000</v>
      </c>
      <c r="L4" s="17">
        <f aca="true" t="shared" si="3" ref="L4:L24">I4-J4</f>
        <v>100000</v>
      </c>
    </row>
    <row r="5" spans="1:12" ht="12.75">
      <c r="A5" s="18" t="s">
        <v>13</v>
      </c>
      <c r="B5" s="10">
        <v>10.4</v>
      </c>
      <c r="C5" s="10">
        <v>10.8</v>
      </c>
      <c r="D5" s="10" t="s">
        <v>10</v>
      </c>
      <c r="E5" s="10" t="s">
        <v>10</v>
      </c>
      <c r="F5" s="10">
        <v>36</v>
      </c>
      <c r="G5" s="10">
        <f t="shared" si="0"/>
        <v>98</v>
      </c>
      <c r="H5" s="11">
        <v>160</v>
      </c>
      <c r="I5" s="15">
        <f>H5*1000</f>
        <v>160000</v>
      </c>
      <c r="J5" s="16">
        <f t="shared" si="1"/>
        <v>98000</v>
      </c>
      <c r="K5" s="16">
        <f t="shared" si="2"/>
        <v>36000</v>
      </c>
      <c r="L5" s="17">
        <f t="shared" si="3"/>
        <v>62000</v>
      </c>
    </row>
    <row r="6" spans="1:12" ht="12.75">
      <c r="A6" s="18" t="s">
        <v>14</v>
      </c>
      <c r="B6" s="10">
        <v>13.5</v>
      </c>
      <c r="C6" s="10">
        <v>14.7</v>
      </c>
      <c r="D6" s="10" t="s">
        <v>10</v>
      </c>
      <c r="E6" s="10" t="s">
        <v>10</v>
      </c>
      <c r="F6" s="10">
        <v>150</v>
      </c>
      <c r="G6" s="10">
        <f t="shared" si="0"/>
        <v>200</v>
      </c>
      <c r="H6" s="11">
        <v>250</v>
      </c>
      <c r="I6" s="15">
        <f>H6*1000</f>
        <v>250000</v>
      </c>
      <c r="J6" s="16">
        <f t="shared" si="1"/>
        <v>200000</v>
      </c>
      <c r="K6" s="16">
        <f t="shared" si="2"/>
        <v>150000</v>
      </c>
      <c r="L6" s="17">
        <f t="shared" si="3"/>
        <v>50000</v>
      </c>
    </row>
    <row r="7" spans="1:12" ht="12.75">
      <c r="A7" s="18" t="s">
        <v>15</v>
      </c>
      <c r="B7" s="10">
        <v>12.1</v>
      </c>
      <c r="C7" s="10">
        <v>13.8</v>
      </c>
      <c r="D7" s="10" t="s">
        <v>10</v>
      </c>
      <c r="E7" s="10" t="s">
        <v>10</v>
      </c>
      <c r="F7" s="10">
        <v>21</v>
      </c>
      <c r="G7" s="10">
        <f t="shared" si="0"/>
        <v>46.5</v>
      </c>
      <c r="H7" s="11">
        <v>72</v>
      </c>
      <c r="I7" s="15">
        <f>H7*1000</f>
        <v>72000</v>
      </c>
      <c r="J7" s="16">
        <f t="shared" si="1"/>
        <v>46500</v>
      </c>
      <c r="K7" s="16">
        <f t="shared" si="2"/>
        <v>21000</v>
      </c>
      <c r="L7" s="17">
        <f t="shared" si="3"/>
        <v>25500</v>
      </c>
    </row>
    <row r="8" spans="1:12" ht="12.75">
      <c r="A8" s="18" t="s">
        <v>16</v>
      </c>
      <c r="B8" s="10">
        <v>12.5</v>
      </c>
      <c r="C8" s="10" t="s">
        <v>10</v>
      </c>
      <c r="D8" s="10" t="s">
        <v>10</v>
      </c>
      <c r="E8" s="10" t="s">
        <v>10</v>
      </c>
      <c r="F8" s="10">
        <v>3</v>
      </c>
      <c r="G8" s="10">
        <f t="shared" si="0"/>
        <v>4</v>
      </c>
      <c r="H8" s="11">
        <v>5</v>
      </c>
      <c r="I8" s="15">
        <f>H8*1000</f>
        <v>5000</v>
      </c>
      <c r="J8" s="16">
        <f t="shared" si="1"/>
        <v>4000</v>
      </c>
      <c r="K8" s="16">
        <f t="shared" si="2"/>
        <v>3000</v>
      </c>
      <c r="L8" s="17">
        <f t="shared" si="3"/>
        <v>1000</v>
      </c>
    </row>
    <row r="9" spans="1:12" ht="12.75">
      <c r="A9" s="18" t="s">
        <v>17</v>
      </c>
      <c r="B9" s="10">
        <v>8.6</v>
      </c>
      <c r="C9" s="10" t="s">
        <v>10</v>
      </c>
      <c r="D9" s="10">
        <v>0.0001</v>
      </c>
      <c r="E9" s="10" t="s">
        <v>10</v>
      </c>
      <c r="F9" s="10">
        <v>2.5</v>
      </c>
      <c r="G9" s="10">
        <f t="shared" si="0"/>
        <v>4.75</v>
      </c>
      <c r="H9" s="11">
        <v>7</v>
      </c>
      <c r="I9" s="15">
        <f>(H9*1000)</f>
        <v>7000</v>
      </c>
      <c r="J9" s="16">
        <f t="shared" si="1"/>
        <v>4750</v>
      </c>
      <c r="K9" s="16">
        <f t="shared" si="2"/>
        <v>2500</v>
      </c>
      <c r="L9" s="17">
        <f t="shared" si="3"/>
        <v>2250</v>
      </c>
    </row>
    <row r="10" spans="1:12" ht="12.75">
      <c r="A10" s="18" t="s">
        <v>18</v>
      </c>
      <c r="B10" s="10">
        <v>13.7</v>
      </c>
      <c r="C10" s="10" t="s">
        <v>10</v>
      </c>
      <c r="D10" s="10">
        <v>1.8</v>
      </c>
      <c r="E10" s="10" t="s">
        <v>10</v>
      </c>
      <c r="F10" s="10">
        <v>1.5</v>
      </c>
      <c r="G10" s="10">
        <f t="shared" si="0"/>
        <v>3</v>
      </c>
      <c r="H10" s="11">
        <v>4.5</v>
      </c>
      <c r="I10" s="15">
        <f aca="true" t="shared" si="4" ref="I10:I19">H10*1000</f>
        <v>4500</v>
      </c>
      <c r="J10" s="16">
        <f t="shared" si="1"/>
        <v>3000</v>
      </c>
      <c r="K10" s="16">
        <f t="shared" si="2"/>
        <v>1500</v>
      </c>
      <c r="L10" s="17">
        <f t="shared" si="3"/>
        <v>1500</v>
      </c>
    </row>
    <row r="11" spans="1:12" ht="12.75">
      <c r="A11" s="18" t="s">
        <v>19</v>
      </c>
      <c r="B11" s="10">
        <v>10.1</v>
      </c>
      <c r="C11" s="10">
        <v>13.1</v>
      </c>
      <c r="D11" s="10">
        <v>3.5</v>
      </c>
      <c r="E11" s="10">
        <v>17</v>
      </c>
      <c r="F11" s="10">
        <v>0.9</v>
      </c>
      <c r="G11" s="10">
        <f t="shared" si="0"/>
        <v>0.95</v>
      </c>
      <c r="H11" s="11">
        <v>1</v>
      </c>
      <c r="I11" s="15">
        <f t="shared" si="4"/>
        <v>1000</v>
      </c>
      <c r="J11" s="16">
        <f t="shared" si="1"/>
        <v>950</v>
      </c>
      <c r="K11" s="16">
        <f t="shared" si="2"/>
        <v>900</v>
      </c>
      <c r="L11" s="17">
        <f t="shared" si="3"/>
        <v>50</v>
      </c>
    </row>
    <row r="12" spans="1:12" ht="12.75">
      <c r="A12" s="18" t="s">
        <v>20</v>
      </c>
      <c r="B12" s="10">
        <v>15.6</v>
      </c>
      <c r="C12" s="10" t="s">
        <v>10</v>
      </c>
      <c r="D12" s="10">
        <v>2.3</v>
      </c>
      <c r="E12" s="10" t="s">
        <v>21</v>
      </c>
      <c r="F12" s="10">
        <v>1.5</v>
      </c>
      <c r="G12" s="10">
        <f t="shared" si="0"/>
        <v>2</v>
      </c>
      <c r="H12" s="11">
        <v>2.5</v>
      </c>
      <c r="I12" s="15">
        <f t="shared" si="4"/>
        <v>2500</v>
      </c>
      <c r="J12" s="16">
        <f t="shared" si="1"/>
        <v>2000</v>
      </c>
      <c r="K12" s="16">
        <f t="shared" si="2"/>
        <v>1500</v>
      </c>
      <c r="L12" s="17">
        <f t="shared" si="3"/>
        <v>500</v>
      </c>
    </row>
    <row r="13" spans="1:12" ht="12.75">
      <c r="A13" s="18" t="s">
        <v>22</v>
      </c>
      <c r="B13" s="10">
        <v>14.9</v>
      </c>
      <c r="C13" s="10">
        <v>17.8</v>
      </c>
      <c r="D13" s="10">
        <v>2.3</v>
      </c>
      <c r="E13" s="10">
        <v>8</v>
      </c>
      <c r="F13" s="10">
        <v>0.02</v>
      </c>
      <c r="G13" s="10">
        <f t="shared" si="0"/>
        <v>0.025</v>
      </c>
      <c r="H13" s="11">
        <v>0.03</v>
      </c>
      <c r="I13" s="15">
        <f t="shared" si="4"/>
        <v>30</v>
      </c>
      <c r="J13" s="16">
        <f t="shared" si="1"/>
        <v>25</v>
      </c>
      <c r="K13" s="16">
        <f t="shared" si="2"/>
        <v>20</v>
      </c>
      <c r="L13" s="17">
        <f t="shared" si="3"/>
        <v>5</v>
      </c>
    </row>
    <row r="14" spans="1:12" ht="12.75">
      <c r="A14" s="18" t="s">
        <v>23</v>
      </c>
      <c r="B14" s="10">
        <v>9.1</v>
      </c>
      <c r="C14" s="10">
        <v>12.1</v>
      </c>
      <c r="D14" s="10">
        <v>1.4</v>
      </c>
      <c r="E14" s="10">
        <v>9</v>
      </c>
      <c r="F14" s="10">
        <v>0.003</v>
      </c>
      <c r="G14" s="10">
        <f t="shared" si="0"/>
        <v>0.0045000000000000005</v>
      </c>
      <c r="H14" s="11">
        <v>0.006</v>
      </c>
      <c r="I14" s="15">
        <f t="shared" si="4"/>
        <v>6</v>
      </c>
      <c r="J14" s="16">
        <f t="shared" si="1"/>
        <v>4.5</v>
      </c>
      <c r="K14" s="16">
        <f t="shared" si="2"/>
        <v>3</v>
      </c>
      <c r="L14" s="17">
        <f t="shared" si="3"/>
        <v>1.5</v>
      </c>
    </row>
    <row r="15" spans="1:12" ht="12.75">
      <c r="A15" s="18" t="s">
        <v>24</v>
      </c>
      <c r="B15" s="10">
        <v>10.3</v>
      </c>
      <c r="C15" s="10" t="s">
        <v>25</v>
      </c>
      <c r="D15" s="10">
        <v>2.2</v>
      </c>
      <c r="E15" s="10" t="s">
        <v>10</v>
      </c>
      <c r="F15" s="10">
        <v>0.044</v>
      </c>
      <c r="G15" s="10">
        <f t="shared" si="0"/>
        <v>0.045</v>
      </c>
      <c r="H15" s="11">
        <v>0.046</v>
      </c>
      <c r="I15" s="15">
        <f t="shared" si="4"/>
        <v>46</v>
      </c>
      <c r="J15" s="16">
        <f t="shared" si="1"/>
        <v>45</v>
      </c>
      <c r="K15" s="16">
        <f t="shared" si="2"/>
        <v>44</v>
      </c>
      <c r="L15" s="17">
        <f t="shared" si="3"/>
        <v>1</v>
      </c>
    </row>
    <row r="16" spans="1:12" ht="12.75">
      <c r="A16" s="18" t="s">
        <v>26</v>
      </c>
      <c r="B16" s="10">
        <v>19.9</v>
      </c>
      <c r="C16" s="10" t="s">
        <v>10</v>
      </c>
      <c r="D16" s="10">
        <v>2</v>
      </c>
      <c r="E16" s="10">
        <v>12</v>
      </c>
      <c r="F16" s="10">
        <v>0.007</v>
      </c>
      <c r="G16" s="10">
        <f t="shared" si="0"/>
        <v>0.0085</v>
      </c>
      <c r="H16" s="11">
        <v>0.01</v>
      </c>
      <c r="I16" s="15">
        <f t="shared" si="4"/>
        <v>10</v>
      </c>
      <c r="J16" s="16">
        <f t="shared" si="1"/>
        <v>8.5</v>
      </c>
      <c r="K16" s="16">
        <f t="shared" si="2"/>
        <v>7</v>
      </c>
      <c r="L16" s="17">
        <f t="shared" si="3"/>
        <v>1.5</v>
      </c>
    </row>
    <row r="17" spans="1:12" ht="12.75">
      <c r="A17" s="18" t="s">
        <v>27</v>
      </c>
      <c r="B17" s="10">
        <v>19.7</v>
      </c>
      <c r="C17" s="10" t="s">
        <v>10</v>
      </c>
      <c r="D17" s="10">
        <v>3.9</v>
      </c>
      <c r="E17" s="10">
        <v>7</v>
      </c>
      <c r="F17" s="10">
        <v>0.013</v>
      </c>
      <c r="G17" s="10">
        <f t="shared" si="0"/>
        <v>0.0155</v>
      </c>
      <c r="H17" s="11">
        <v>0.018</v>
      </c>
      <c r="I17" s="15">
        <f t="shared" si="4"/>
        <v>18</v>
      </c>
      <c r="J17" s="16">
        <f t="shared" si="1"/>
        <v>15.5</v>
      </c>
      <c r="K17" s="16">
        <f t="shared" si="2"/>
        <v>13</v>
      </c>
      <c r="L17" s="17">
        <f t="shared" si="3"/>
        <v>2.5</v>
      </c>
    </row>
    <row r="18" spans="1:12" ht="12.75">
      <c r="A18" s="18" t="s">
        <v>28</v>
      </c>
      <c r="B18" s="10">
        <v>18.1</v>
      </c>
      <c r="C18" s="10" t="s">
        <v>10</v>
      </c>
      <c r="D18" s="10">
        <v>6.1</v>
      </c>
      <c r="E18" s="10" t="s">
        <v>10</v>
      </c>
      <c r="F18" s="10">
        <v>25</v>
      </c>
      <c r="G18" s="10">
        <f t="shared" si="0"/>
        <v>30</v>
      </c>
      <c r="H18" s="11">
        <v>35</v>
      </c>
      <c r="I18" s="15">
        <f t="shared" si="4"/>
        <v>35000</v>
      </c>
      <c r="J18" s="16">
        <f t="shared" si="1"/>
        <v>30000</v>
      </c>
      <c r="K18" s="16">
        <f t="shared" si="2"/>
        <v>25000</v>
      </c>
      <c r="L18" s="17">
        <f t="shared" si="3"/>
        <v>5000</v>
      </c>
    </row>
    <row r="19" spans="1:12" ht="12.75">
      <c r="A19" s="18" t="s">
        <v>29</v>
      </c>
      <c r="B19" s="10">
        <v>17.4</v>
      </c>
      <c r="C19" s="10" t="s">
        <v>10</v>
      </c>
      <c r="D19" s="10">
        <v>3.1</v>
      </c>
      <c r="E19" s="10">
        <v>23</v>
      </c>
      <c r="F19" s="10">
        <v>2.5</v>
      </c>
      <c r="G19" s="10">
        <f t="shared" si="0"/>
        <v>4.5</v>
      </c>
      <c r="H19" s="11">
        <v>6.5</v>
      </c>
      <c r="I19" s="15">
        <f t="shared" si="4"/>
        <v>6500</v>
      </c>
      <c r="J19" s="16">
        <f t="shared" si="1"/>
        <v>4500</v>
      </c>
      <c r="K19" s="16">
        <f t="shared" si="2"/>
        <v>2500</v>
      </c>
      <c r="L19" s="17">
        <f t="shared" si="3"/>
        <v>2000</v>
      </c>
    </row>
    <row r="20" spans="1:12" ht="12.75">
      <c r="A20" s="18" t="s">
        <v>30</v>
      </c>
      <c r="B20" s="10">
        <v>14</v>
      </c>
      <c r="C20" s="10" t="s">
        <v>10</v>
      </c>
      <c r="D20" s="10">
        <v>8</v>
      </c>
      <c r="E20" s="10" t="s">
        <v>10</v>
      </c>
      <c r="F20" s="10">
        <v>1</v>
      </c>
      <c r="G20" s="10">
        <f>(F20+H20)/2</f>
        <v>1.7</v>
      </c>
      <c r="H20" s="11">
        <v>2.4</v>
      </c>
      <c r="I20" s="15">
        <f>H20*1000</f>
        <v>2400</v>
      </c>
      <c r="J20" s="16">
        <f>(I20+K20)/2</f>
        <v>1700</v>
      </c>
      <c r="K20" s="16">
        <f t="shared" si="2"/>
        <v>1000</v>
      </c>
      <c r="L20" s="17">
        <f t="shared" si="3"/>
        <v>700</v>
      </c>
    </row>
    <row r="21" spans="1:12" ht="12.75">
      <c r="A21" s="9" t="s">
        <v>31</v>
      </c>
      <c r="B21" s="10">
        <v>14.5</v>
      </c>
      <c r="C21" s="10" t="s">
        <v>10</v>
      </c>
      <c r="D21" s="10">
        <v>6</v>
      </c>
      <c r="E21" s="10" t="s">
        <v>10</v>
      </c>
      <c r="F21" s="10">
        <v>0.7</v>
      </c>
      <c r="G21" s="10">
        <f>(F21+H21)/2</f>
        <v>1.0499999999999998</v>
      </c>
      <c r="H21" s="11">
        <v>1.4</v>
      </c>
      <c r="I21" s="15">
        <f>H21*1000</f>
        <v>1400</v>
      </c>
      <c r="J21" s="16">
        <f>(I21+K21)/2</f>
        <v>1050</v>
      </c>
      <c r="K21" s="16">
        <f t="shared" si="2"/>
        <v>700</v>
      </c>
      <c r="L21" s="17">
        <f t="shared" si="3"/>
        <v>350</v>
      </c>
    </row>
    <row r="22" spans="1:12" ht="12.75">
      <c r="A22" s="9" t="s">
        <v>32</v>
      </c>
      <c r="B22" s="10">
        <v>10.1</v>
      </c>
      <c r="C22" s="10">
        <v>12.3</v>
      </c>
      <c r="D22" s="10">
        <v>2.9</v>
      </c>
      <c r="E22" s="10">
        <v>30</v>
      </c>
      <c r="F22" s="10">
        <f>K58/1000</f>
        <v>0.042</v>
      </c>
      <c r="G22" s="10">
        <f>30</f>
        <v>30</v>
      </c>
      <c r="H22" s="11">
        <f>I58/1000</f>
        <v>0.044</v>
      </c>
      <c r="I22" s="15">
        <v>30000</v>
      </c>
      <c r="J22" s="16">
        <v>20000</v>
      </c>
      <c r="K22" s="16">
        <v>15000</v>
      </c>
      <c r="L22" s="17">
        <f t="shared" si="3"/>
        <v>10000</v>
      </c>
    </row>
    <row r="23" spans="1:12" ht="12.75">
      <c r="A23" s="20" t="s">
        <v>33</v>
      </c>
      <c r="B23" s="10">
        <v>12.5</v>
      </c>
      <c r="C23" s="10">
        <v>15.9</v>
      </c>
      <c r="D23" s="10">
        <v>3.2</v>
      </c>
      <c r="E23" s="10">
        <v>25</v>
      </c>
      <c r="F23" s="10">
        <f>K23/1000</f>
        <v>3.2</v>
      </c>
      <c r="G23" s="10">
        <f>J23/1000</f>
        <v>3.4</v>
      </c>
      <c r="H23" s="11">
        <f>I23/1000</f>
        <v>3.6</v>
      </c>
      <c r="I23" s="15">
        <v>3600</v>
      </c>
      <c r="J23" s="16">
        <f>(I23+K23)/2</f>
        <v>3400</v>
      </c>
      <c r="K23" s="16">
        <v>3200</v>
      </c>
      <c r="L23" s="17">
        <f t="shared" si="3"/>
        <v>200</v>
      </c>
    </row>
    <row r="24" spans="1:12" ht="12.75">
      <c r="A24" s="18" t="s">
        <v>34</v>
      </c>
      <c r="B24" s="10">
        <v>9.8</v>
      </c>
      <c r="C24" s="10">
        <v>12.2</v>
      </c>
      <c r="D24" s="10">
        <v>2.4</v>
      </c>
      <c r="E24" s="10">
        <v>21</v>
      </c>
      <c r="F24" s="10">
        <f>3</f>
        <v>3</v>
      </c>
      <c r="G24" s="10">
        <f>(F24+H24)/2</f>
        <v>7</v>
      </c>
      <c r="H24" s="21">
        <v>11</v>
      </c>
      <c r="I24" s="15">
        <f>H24*1000</f>
        <v>11000</v>
      </c>
      <c r="J24" s="16">
        <f>(I24+K24)/2</f>
        <v>7000</v>
      </c>
      <c r="K24" s="16">
        <f>F24*1000</f>
        <v>3000</v>
      </c>
      <c r="L24" s="17">
        <f t="shared" si="3"/>
        <v>4000</v>
      </c>
    </row>
    <row r="25" spans="1:12" ht="12.75">
      <c r="A25" s="22" t="s">
        <v>35</v>
      </c>
      <c r="B25" s="23">
        <v>8.9</v>
      </c>
      <c r="C25" s="23">
        <v>12.4</v>
      </c>
      <c r="D25" s="23">
        <v>2.6</v>
      </c>
      <c r="E25" s="23">
        <v>14</v>
      </c>
      <c r="F25" s="23"/>
      <c r="G25" s="23">
        <v>0.104</v>
      </c>
      <c r="H25" s="24"/>
      <c r="I25" s="25"/>
      <c r="J25" s="26">
        <f>G25*1000</f>
        <v>104</v>
      </c>
      <c r="K25" s="26"/>
      <c r="L25" s="27">
        <v>0</v>
      </c>
    </row>
    <row r="26" spans="1:12" ht="12.75">
      <c r="A26" s="22" t="s">
        <v>36</v>
      </c>
      <c r="B26" s="23">
        <v>9.6</v>
      </c>
      <c r="C26" s="23">
        <v>10.5</v>
      </c>
      <c r="D26" s="23">
        <v>1.4</v>
      </c>
      <c r="E26" s="23" t="s">
        <v>10</v>
      </c>
      <c r="F26" s="23"/>
      <c r="G26" s="23">
        <v>0.61</v>
      </c>
      <c r="H26" s="24"/>
      <c r="I26" s="25"/>
      <c r="J26" s="26">
        <f>G26*1000</f>
        <v>610</v>
      </c>
      <c r="K26" s="26"/>
      <c r="L26" s="27">
        <v>0</v>
      </c>
    </row>
    <row r="27" spans="1:12" ht="12.75">
      <c r="A27" s="28" t="s">
        <v>37</v>
      </c>
      <c r="B27" s="23">
        <v>11</v>
      </c>
      <c r="C27" s="23" t="s">
        <v>10</v>
      </c>
      <c r="D27" s="23" t="s">
        <v>10</v>
      </c>
      <c r="E27" s="23" t="s">
        <v>10</v>
      </c>
      <c r="F27" s="23">
        <v>0.226</v>
      </c>
      <c r="G27" s="23">
        <f>(F27+H27)/2</f>
        <v>0.438</v>
      </c>
      <c r="H27" s="24">
        <v>0.65</v>
      </c>
      <c r="I27" s="25">
        <f>H27*1000</f>
        <v>650</v>
      </c>
      <c r="J27" s="26">
        <f>(I27+K27)/2</f>
        <v>438</v>
      </c>
      <c r="K27" s="26">
        <f>F27*1000</f>
        <v>226</v>
      </c>
      <c r="L27" s="27">
        <f>I27-J27</f>
        <v>212</v>
      </c>
    </row>
    <row r="28" spans="1:12" ht="12.75">
      <c r="A28" s="28" t="s">
        <v>38</v>
      </c>
      <c r="B28" s="23">
        <v>11</v>
      </c>
      <c r="C28" s="23" t="s">
        <v>10</v>
      </c>
      <c r="D28" s="23" t="s">
        <v>10</v>
      </c>
      <c r="E28" s="23" t="s">
        <v>10</v>
      </c>
      <c r="F28" s="23">
        <v>0.85</v>
      </c>
      <c r="G28" s="23">
        <f>(F28+H28)/2</f>
        <v>1.175</v>
      </c>
      <c r="H28" s="24">
        <v>1.5</v>
      </c>
      <c r="I28" s="25">
        <f>H28*1000</f>
        <v>1500</v>
      </c>
      <c r="J28" s="26">
        <f>(I28+K28)/2</f>
        <v>1175</v>
      </c>
      <c r="K28" s="26">
        <f>F28*1000</f>
        <v>850</v>
      </c>
      <c r="L28" s="27">
        <f>I28-J28</f>
        <v>325</v>
      </c>
    </row>
    <row r="29" spans="1:12" ht="12.75">
      <c r="A29" s="22" t="s">
        <v>39</v>
      </c>
      <c r="B29" s="23">
        <v>16.6</v>
      </c>
      <c r="C29" s="23" t="s">
        <v>10</v>
      </c>
      <c r="D29" s="23" t="s">
        <v>10</v>
      </c>
      <c r="E29" s="23" t="s">
        <v>10</v>
      </c>
      <c r="F29" s="29"/>
      <c r="G29" s="23">
        <v>0.92</v>
      </c>
      <c r="H29" s="30"/>
      <c r="I29" s="25"/>
      <c r="J29" s="26">
        <f>G29*1000</f>
        <v>920</v>
      </c>
      <c r="K29" s="26"/>
      <c r="L29" s="27">
        <v>0</v>
      </c>
    </row>
    <row r="30" spans="1:12" ht="12.75">
      <c r="A30" s="28" t="s">
        <v>40</v>
      </c>
      <c r="B30" s="23">
        <v>15.8</v>
      </c>
      <c r="C30" s="23" t="s">
        <v>10</v>
      </c>
      <c r="D30" s="23" t="s">
        <v>10</v>
      </c>
      <c r="E30" s="23" t="s">
        <v>10</v>
      </c>
      <c r="F30" s="23">
        <v>0.08</v>
      </c>
      <c r="G30" s="23">
        <f aca="true" t="shared" si="5" ref="G30:G49">(F30+H30)/2</f>
        <v>0.10250000000000001</v>
      </c>
      <c r="H30" s="24">
        <v>0.125</v>
      </c>
      <c r="I30" s="25">
        <f aca="true" t="shared" si="6" ref="I30:I49">H30*1000</f>
        <v>125</v>
      </c>
      <c r="J30" s="26">
        <f aca="true" t="shared" si="7" ref="J30:J49">(I30+K30)/2</f>
        <v>102.5</v>
      </c>
      <c r="K30" s="26">
        <f aca="true" t="shared" si="8" ref="K30:K49">F30*1000</f>
        <v>80</v>
      </c>
      <c r="L30" s="27">
        <f aca="true" t="shared" si="9" ref="L30:L49">I30-J30</f>
        <v>22.5</v>
      </c>
    </row>
    <row r="31" spans="1:12" ht="12.75">
      <c r="A31" s="28" t="s">
        <v>41</v>
      </c>
      <c r="B31" s="23">
        <v>11.5</v>
      </c>
      <c r="C31" s="23" t="s">
        <v>10</v>
      </c>
      <c r="D31" s="23" t="s">
        <v>10</v>
      </c>
      <c r="E31" s="23" t="s">
        <v>10</v>
      </c>
      <c r="F31" s="23">
        <v>0.014</v>
      </c>
      <c r="G31" s="23">
        <f t="shared" si="5"/>
        <v>0.022</v>
      </c>
      <c r="H31" s="24">
        <v>0.03</v>
      </c>
      <c r="I31" s="25">
        <f t="shared" si="6"/>
        <v>30</v>
      </c>
      <c r="J31" s="26">
        <f t="shared" si="7"/>
        <v>22</v>
      </c>
      <c r="K31" s="26">
        <f t="shared" si="8"/>
        <v>14</v>
      </c>
      <c r="L31" s="27">
        <f t="shared" si="9"/>
        <v>8</v>
      </c>
    </row>
    <row r="32" spans="1:12" ht="12.75">
      <c r="A32" s="28" t="s">
        <v>42</v>
      </c>
      <c r="B32" s="23">
        <v>14.5</v>
      </c>
      <c r="C32" s="23" t="s">
        <v>10</v>
      </c>
      <c r="D32" s="23" t="s">
        <v>10</v>
      </c>
      <c r="E32" s="23" t="s">
        <v>10</v>
      </c>
      <c r="F32" s="23">
        <v>0.024</v>
      </c>
      <c r="G32" s="23">
        <f t="shared" si="5"/>
        <v>0.027</v>
      </c>
      <c r="H32" s="24">
        <v>0.03</v>
      </c>
      <c r="I32" s="25">
        <f t="shared" si="6"/>
        <v>30</v>
      </c>
      <c r="J32" s="26">
        <f t="shared" si="7"/>
        <v>27</v>
      </c>
      <c r="K32" s="26">
        <f t="shared" si="8"/>
        <v>24</v>
      </c>
      <c r="L32" s="27">
        <f t="shared" si="9"/>
        <v>3</v>
      </c>
    </row>
    <row r="33" spans="1:12" ht="12.75">
      <c r="A33" s="28" t="s">
        <v>43</v>
      </c>
      <c r="B33" s="23">
        <v>18</v>
      </c>
      <c r="C33" s="23" t="s">
        <v>10</v>
      </c>
      <c r="D33" s="23">
        <v>4.9</v>
      </c>
      <c r="E33" s="23">
        <v>20</v>
      </c>
      <c r="F33" s="23">
        <v>2</v>
      </c>
      <c r="G33" s="23">
        <f t="shared" si="5"/>
        <v>3.75</v>
      </c>
      <c r="H33" s="24">
        <v>5.5</v>
      </c>
      <c r="I33" s="25">
        <f t="shared" si="6"/>
        <v>5500</v>
      </c>
      <c r="J33" s="26">
        <f t="shared" si="7"/>
        <v>3750</v>
      </c>
      <c r="K33" s="26">
        <f t="shared" si="8"/>
        <v>2000</v>
      </c>
      <c r="L33" s="27">
        <f t="shared" si="9"/>
        <v>1750</v>
      </c>
    </row>
    <row r="34" spans="1:12" ht="12.75">
      <c r="A34" s="28" t="s">
        <v>44</v>
      </c>
      <c r="B34" s="23">
        <v>19.4</v>
      </c>
      <c r="C34" s="23" t="s">
        <v>10</v>
      </c>
      <c r="D34" s="23">
        <v>6.6</v>
      </c>
      <c r="E34" s="23" t="s">
        <v>10</v>
      </c>
      <c r="F34" s="23">
        <v>0.2</v>
      </c>
      <c r="G34" s="23">
        <f t="shared" si="5"/>
        <v>0.36850000000000005</v>
      </c>
      <c r="H34" s="24">
        <v>0.537</v>
      </c>
      <c r="I34" s="25">
        <f t="shared" si="6"/>
        <v>537</v>
      </c>
      <c r="J34" s="26">
        <f t="shared" si="7"/>
        <v>368.5</v>
      </c>
      <c r="K34" s="26">
        <f t="shared" si="8"/>
        <v>200</v>
      </c>
      <c r="L34" s="27">
        <f t="shared" si="9"/>
        <v>168.5</v>
      </c>
    </row>
    <row r="35" spans="1:12" ht="12.75">
      <c r="A35" s="28" t="s">
        <v>45</v>
      </c>
      <c r="B35" s="23">
        <v>9.8</v>
      </c>
      <c r="C35" s="23" t="s">
        <v>10</v>
      </c>
      <c r="D35" s="23">
        <v>1.1</v>
      </c>
      <c r="E35" s="23">
        <v>33</v>
      </c>
      <c r="F35" s="23">
        <v>0.4</v>
      </c>
      <c r="G35" s="23">
        <f t="shared" si="5"/>
        <v>0.5</v>
      </c>
      <c r="H35" s="24">
        <v>0.6</v>
      </c>
      <c r="I35" s="25">
        <f t="shared" si="6"/>
        <v>600</v>
      </c>
      <c r="J35" s="26">
        <f t="shared" si="7"/>
        <v>500</v>
      </c>
      <c r="K35" s="26">
        <f t="shared" si="8"/>
        <v>400</v>
      </c>
      <c r="L35" s="27">
        <f t="shared" si="9"/>
        <v>100</v>
      </c>
    </row>
    <row r="36" spans="1:12" ht="12.75">
      <c r="A36" s="28" t="s">
        <v>46</v>
      </c>
      <c r="B36" s="23">
        <v>17</v>
      </c>
      <c r="C36" s="23" t="s">
        <v>10</v>
      </c>
      <c r="D36" s="23">
        <v>1.8</v>
      </c>
      <c r="E36" s="23" t="s">
        <v>10</v>
      </c>
      <c r="F36" s="23">
        <v>0.6</v>
      </c>
      <c r="G36" s="23">
        <f t="shared" si="5"/>
        <v>0.8</v>
      </c>
      <c r="H36" s="24">
        <v>1</v>
      </c>
      <c r="I36" s="25">
        <f t="shared" si="6"/>
        <v>1000</v>
      </c>
      <c r="J36" s="26">
        <f t="shared" si="7"/>
        <v>800</v>
      </c>
      <c r="K36" s="26">
        <f t="shared" si="8"/>
        <v>600</v>
      </c>
      <c r="L36" s="27">
        <f t="shared" si="9"/>
        <v>200</v>
      </c>
    </row>
    <row r="37" spans="1:12" ht="12.75">
      <c r="A37" s="28" t="s">
        <v>47</v>
      </c>
      <c r="B37" s="23">
        <v>10</v>
      </c>
      <c r="C37" s="23" t="s">
        <v>10</v>
      </c>
      <c r="D37" s="34">
        <v>0.7</v>
      </c>
      <c r="E37" s="23" t="s">
        <v>10</v>
      </c>
      <c r="F37" s="23">
        <v>3.18</v>
      </c>
      <c r="G37" s="23">
        <f t="shared" si="5"/>
        <v>5.455</v>
      </c>
      <c r="H37" s="24">
        <v>7.73</v>
      </c>
      <c r="I37" s="25">
        <f t="shared" si="6"/>
        <v>7730</v>
      </c>
      <c r="J37" s="26">
        <f t="shared" si="7"/>
        <v>5455</v>
      </c>
      <c r="K37" s="26">
        <f t="shared" si="8"/>
        <v>3180</v>
      </c>
      <c r="L37" s="27">
        <f t="shared" si="9"/>
        <v>2275</v>
      </c>
    </row>
    <row r="38" spans="1:12" ht="12.75">
      <c r="A38" s="28" t="s">
        <v>48</v>
      </c>
      <c r="B38" s="23">
        <v>10.9</v>
      </c>
      <c r="C38" s="23" t="s">
        <v>10</v>
      </c>
      <c r="D38" s="23">
        <v>1.1</v>
      </c>
      <c r="E38" s="23" t="s">
        <v>10</v>
      </c>
      <c r="F38" s="29">
        <v>10</v>
      </c>
      <c r="G38" s="23">
        <f t="shared" si="5"/>
        <v>11.5</v>
      </c>
      <c r="H38" s="30">
        <v>13</v>
      </c>
      <c r="I38" s="25">
        <f t="shared" si="6"/>
        <v>13000</v>
      </c>
      <c r="J38" s="26">
        <f t="shared" si="7"/>
        <v>11500</v>
      </c>
      <c r="K38" s="26">
        <f t="shared" si="8"/>
        <v>10000</v>
      </c>
      <c r="L38" s="27">
        <f t="shared" si="9"/>
        <v>1500</v>
      </c>
    </row>
    <row r="39" spans="1:12" ht="12.75">
      <c r="A39" s="28" t="s">
        <v>49</v>
      </c>
      <c r="B39" s="23">
        <v>10.1</v>
      </c>
      <c r="C39" s="23" t="s">
        <v>10</v>
      </c>
      <c r="D39" s="23">
        <v>1.2</v>
      </c>
      <c r="E39" s="23">
        <v>45</v>
      </c>
      <c r="F39" s="23">
        <v>3.5</v>
      </c>
      <c r="G39" s="23">
        <f t="shared" si="5"/>
        <v>7.75</v>
      </c>
      <c r="H39" s="24">
        <v>12</v>
      </c>
      <c r="I39" s="25">
        <f t="shared" si="6"/>
        <v>12000</v>
      </c>
      <c r="J39" s="26">
        <f t="shared" si="7"/>
        <v>7750</v>
      </c>
      <c r="K39" s="26">
        <f t="shared" si="8"/>
        <v>3500</v>
      </c>
      <c r="L39" s="27">
        <f t="shared" si="9"/>
        <v>4250</v>
      </c>
    </row>
    <row r="40" spans="1:12" ht="12.75">
      <c r="A40" s="28" t="s">
        <v>50</v>
      </c>
      <c r="B40" s="23">
        <v>9.4</v>
      </c>
      <c r="C40" s="23" t="s">
        <v>10</v>
      </c>
      <c r="D40" s="23">
        <v>1</v>
      </c>
      <c r="E40" s="23">
        <v>40</v>
      </c>
      <c r="F40" s="23">
        <v>15</v>
      </c>
      <c r="G40" s="23">
        <f t="shared" si="5"/>
        <v>26</v>
      </c>
      <c r="H40" s="24">
        <v>37</v>
      </c>
      <c r="I40" s="25">
        <f t="shared" si="6"/>
        <v>37000</v>
      </c>
      <c r="J40" s="26">
        <f t="shared" si="7"/>
        <v>26000</v>
      </c>
      <c r="K40" s="26">
        <f t="shared" si="8"/>
        <v>15000</v>
      </c>
      <c r="L40" s="27">
        <f t="shared" si="9"/>
        <v>11000</v>
      </c>
    </row>
    <row r="41" spans="1:12" ht="12.75">
      <c r="A41" s="28" t="s">
        <v>51</v>
      </c>
      <c r="B41" s="23">
        <v>9.7</v>
      </c>
      <c r="C41" s="23" t="s">
        <v>10</v>
      </c>
      <c r="D41" s="23">
        <v>1.4</v>
      </c>
      <c r="E41" s="23">
        <v>85</v>
      </c>
      <c r="F41" s="23">
        <v>30</v>
      </c>
      <c r="G41" s="23">
        <f t="shared" si="5"/>
        <v>45</v>
      </c>
      <c r="H41" s="24">
        <v>60</v>
      </c>
      <c r="I41" s="25">
        <f t="shared" si="6"/>
        <v>60000</v>
      </c>
      <c r="J41" s="26">
        <f t="shared" si="7"/>
        <v>45000</v>
      </c>
      <c r="K41" s="26">
        <f t="shared" si="8"/>
        <v>30000</v>
      </c>
      <c r="L41" s="27">
        <f t="shared" si="9"/>
        <v>15000</v>
      </c>
    </row>
    <row r="42" spans="1:12" ht="12.75">
      <c r="A42" s="28" t="s">
        <v>52</v>
      </c>
      <c r="B42" s="34">
        <v>8</v>
      </c>
      <c r="C42" s="23" t="s">
        <v>10</v>
      </c>
      <c r="D42" s="23">
        <v>1.9</v>
      </c>
      <c r="E42" s="23">
        <v>90</v>
      </c>
      <c r="F42" s="23">
        <v>55</v>
      </c>
      <c r="G42" s="23">
        <f t="shared" si="5"/>
        <v>62.5</v>
      </c>
      <c r="H42" s="24">
        <v>70</v>
      </c>
      <c r="I42" s="25">
        <f t="shared" si="6"/>
        <v>70000</v>
      </c>
      <c r="J42" s="26">
        <f t="shared" si="7"/>
        <v>62500</v>
      </c>
      <c r="K42" s="26">
        <f t="shared" si="8"/>
        <v>55000</v>
      </c>
      <c r="L42" s="27">
        <f t="shared" si="9"/>
        <v>7500</v>
      </c>
    </row>
    <row r="43" spans="1:12" ht="12.75">
      <c r="A43" s="28" t="s">
        <v>53</v>
      </c>
      <c r="B43" s="23">
        <v>9.1</v>
      </c>
      <c r="C43" s="23">
        <v>11.6</v>
      </c>
      <c r="D43" s="23">
        <v>2.4</v>
      </c>
      <c r="E43" s="23">
        <v>30</v>
      </c>
      <c r="F43" s="23">
        <v>100</v>
      </c>
      <c r="G43" s="23">
        <f t="shared" si="5"/>
        <v>150</v>
      </c>
      <c r="H43" s="24">
        <v>200</v>
      </c>
      <c r="I43" s="25">
        <f t="shared" si="6"/>
        <v>200000</v>
      </c>
      <c r="J43" s="26">
        <f t="shared" si="7"/>
        <v>150000</v>
      </c>
      <c r="K43" s="26">
        <f t="shared" si="8"/>
        <v>100000</v>
      </c>
      <c r="L43" s="27">
        <f t="shared" si="9"/>
        <v>50000</v>
      </c>
    </row>
    <row r="44" spans="1:12" ht="12.75">
      <c r="A44" s="28" t="s">
        <v>54</v>
      </c>
      <c r="B44" s="23">
        <v>13.8</v>
      </c>
      <c r="C44" s="23" t="s">
        <v>10</v>
      </c>
      <c r="D44" s="23">
        <v>3.4</v>
      </c>
      <c r="E44" s="23">
        <v>13</v>
      </c>
      <c r="F44" s="23">
        <v>0.154</v>
      </c>
      <c r="G44" s="23">
        <f t="shared" si="5"/>
        <v>0.187</v>
      </c>
      <c r="H44" s="24">
        <v>0.22</v>
      </c>
      <c r="I44" s="25">
        <f t="shared" si="6"/>
        <v>220</v>
      </c>
      <c r="J44" s="26">
        <f t="shared" si="7"/>
        <v>187</v>
      </c>
      <c r="K44" s="26">
        <f t="shared" si="8"/>
        <v>154</v>
      </c>
      <c r="L44" s="27">
        <f t="shared" si="9"/>
        <v>33</v>
      </c>
    </row>
    <row r="45" spans="1:12" ht="12.75">
      <c r="A45" s="28" t="s">
        <v>55</v>
      </c>
      <c r="B45" s="23">
        <v>11.3</v>
      </c>
      <c r="C45" s="23" t="s">
        <v>56</v>
      </c>
      <c r="D45" s="23">
        <v>1.1</v>
      </c>
      <c r="E45" s="23">
        <v>9</v>
      </c>
      <c r="F45" s="23">
        <v>0.1</v>
      </c>
      <c r="G45" s="23">
        <f t="shared" si="5"/>
        <v>0.1625</v>
      </c>
      <c r="H45" s="24">
        <v>0.225</v>
      </c>
      <c r="I45" s="25">
        <f t="shared" si="6"/>
        <v>225</v>
      </c>
      <c r="J45" s="26">
        <f t="shared" si="7"/>
        <v>162.5</v>
      </c>
      <c r="K45" s="26">
        <f t="shared" si="8"/>
        <v>100</v>
      </c>
      <c r="L45" s="27">
        <f t="shared" si="9"/>
        <v>62.5</v>
      </c>
    </row>
    <row r="46" spans="1:12" ht="12.75">
      <c r="A46" s="28" t="s">
        <v>57</v>
      </c>
      <c r="B46" s="23">
        <v>10.6</v>
      </c>
      <c r="C46" s="23" t="s">
        <v>10</v>
      </c>
      <c r="D46" s="23">
        <v>2.4</v>
      </c>
      <c r="E46" s="23" t="s">
        <v>10</v>
      </c>
      <c r="F46" s="23">
        <v>0.15</v>
      </c>
      <c r="G46" s="23">
        <f t="shared" si="5"/>
        <v>0.175</v>
      </c>
      <c r="H46" s="24">
        <v>0.2</v>
      </c>
      <c r="I46" s="25">
        <f t="shared" si="6"/>
        <v>200</v>
      </c>
      <c r="J46" s="26">
        <f t="shared" si="7"/>
        <v>175</v>
      </c>
      <c r="K46" s="26">
        <f t="shared" si="8"/>
        <v>150</v>
      </c>
      <c r="L46" s="27">
        <f t="shared" si="9"/>
        <v>25</v>
      </c>
    </row>
    <row r="47" spans="1:12" ht="12.75">
      <c r="A47" s="28" t="s">
        <v>58</v>
      </c>
      <c r="B47" s="23">
        <v>13</v>
      </c>
      <c r="C47" s="23" t="s">
        <v>10</v>
      </c>
      <c r="D47" s="23">
        <v>2.4</v>
      </c>
      <c r="E47" s="23">
        <v>11</v>
      </c>
      <c r="F47" s="23">
        <v>0.275</v>
      </c>
      <c r="G47" s="23">
        <f t="shared" si="5"/>
        <v>0.425</v>
      </c>
      <c r="H47" s="24">
        <v>0.575</v>
      </c>
      <c r="I47" s="25">
        <f t="shared" si="6"/>
        <v>575</v>
      </c>
      <c r="J47" s="26">
        <f t="shared" si="7"/>
        <v>425</v>
      </c>
      <c r="K47" s="26">
        <f t="shared" si="8"/>
        <v>275</v>
      </c>
      <c r="L47" s="27">
        <f t="shared" si="9"/>
        <v>150</v>
      </c>
    </row>
    <row r="48" spans="1:12" ht="12.75">
      <c r="A48" s="28" t="s">
        <v>59</v>
      </c>
      <c r="B48" s="23">
        <v>12.5</v>
      </c>
      <c r="C48" s="23" t="s">
        <v>10</v>
      </c>
      <c r="D48" s="23">
        <v>1.4</v>
      </c>
      <c r="E48" s="23">
        <v>11</v>
      </c>
      <c r="F48" s="23">
        <v>0.01</v>
      </c>
      <c r="G48" s="23">
        <f t="shared" si="5"/>
        <v>0.022500000000000003</v>
      </c>
      <c r="H48" s="24">
        <v>0.035</v>
      </c>
      <c r="I48" s="43">
        <f t="shared" si="6"/>
        <v>35</v>
      </c>
      <c r="J48" s="44">
        <f t="shared" si="7"/>
        <v>22.5</v>
      </c>
      <c r="K48" s="44">
        <f t="shared" si="8"/>
        <v>10</v>
      </c>
      <c r="L48" s="45">
        <f t="shared" si="9"/>
        <v>12.5</v>
      </c>
    </row>
    <row r="49" spans="1:12" ht="12.75">
      <c r="A49" s="42" t="s">
        <v>60</v>
      </c>
      <c r="B49" s="23">
        <v>6.3</v>
      </c>
      <c r="C49" s="23" t="s">
        <v>10</v>
      </c>
      <c r="D49" s="23">
        <v>1.3</v>
      </c>
      <c r="E49" s="23" t="s">
        <v>10</v>
      </c>
      <c r="F49" s="23">
        <v>0.8</v>
      </c>
      <c r="G49" s="23">
        <f t="shared" si="5"/>
        <v>1.5499999999999998</v>
      </c>
      <c r="H49" s="24">
        <v>2.3</v>
      </c>
      <c r="I49" s="49">
        <f t="shared" si="6"/>
        <v>2300</v>
      </c>
      <c r="J49" s="49">
        <f t="shared" si="7"/>
        <v>1550</v>
      </c>
      <c r="K49" s="49">
        <f t="shared" si="8"/>
        <v>800</v>
      </c>
      <c r="L49" s="50">
        <f t="shared" si="9"/>
        <v>750</v>
      </c>
    </row>
    <row r="50" spans="1:12" ht="12.75">
      <c r="A50" s="35" t="s">
        <v>61</v>
      </c>
      <c r="B50" s="36">
        <v>2.9</v>
      </c>
      <c r="C50" s="36">
        <v>4.5</v>
      </c>
      <c r="D50" s="36">
        <v>0.6</v>
      </c>
      <c r="E50" s="36">
        <v>60</v>
      </c>
      <c r="F50" s="36"/>
      <c r="G50" s="36">
        <v>521.64</v>
      </c>
      <c r="H50" s="37"/>
      <c r="I50" s="46"/>
      <c r="J50" s="47">
        <f>G50*1000</f>
        <v>521640</v>
      </c>
      <c r="K50" s="47"/>
      <c r="L50" s="48">
        <v>0</v>
      </c>
    </row>
    <row r="51" spans="1:12" ht="12.75">
      <c r="A51" s="35" t="s">
        <v>62</v>
      </c>
      <c r="B51" s="36">
        <v>3.1</v>
      </c>
      <c r="C51" s="36" t="s">
        <v>10</v>
      </c>
      <c r="D51" s="36">
        <v>0.4</v>
      </c>
      <c r="E51" s="36" t="s">
        <v>10</v>
      </c>
      <c r="F51" s="36"/>
      <c r="G51" s="36">
        <v>187.072</v>
      </c>
      <c r="H51" s="37"/>
      <c r="I51" s="31"/>
      <c r="J51" s="32">
        <f>G51*1000</f>
        <v>187072</v>
      </c>
      <c r="K51" s="32"/>
      <c r="L51" s="33">
        <v>0</v>
      </c>
    </row>
    <row r="52" spans="1:12" ht="12.75">
      <c r="A52" s="35" t="s">
        <v>63</v>
      </c>
      <c r="B52" s="36">
        <v>4</v>
      </c>
      <c r="C52" s="36">
        <v>7.7</v>
      </c>
      <c r="D52" s="36">
        <v>0.7</v>
      </c>
      <c r="E52" s="36">
        <v>40</v>
      </c>
      <c r="F52" s="36"/>
      <c r="G52" s="36">
        <v>465</v>
      </c>
      <c r="H52" s="37"/>
      <c r="I52" s="31"/>
      <c r="J52" s="32">
        <f>G52*1000</f>
        <v>465000</v>
      </c>
      <c r="K52" s="32"/>
      <c r="L52" s="33">
        <v>0</v>
      </c>
    </row>
    <row r="53" spans="1:12" ht="12.75">
      <c r="A53" s="35" t="s">
        <v>64</v>
      </c>
      <c r="B53" s="36">
        <v>5.3</v>
      </c>
      <c r="C53" s="36">
        <v>6.9</v>
      </c>
      <c r="D53" s="36">
        <v>0.6</v>
      </c>
      <c r="E53" s="36" t="s">
        <v>65</v>
      </c>
      <c r="F53" s="36"/>
      <c r="G53" s="36">
        <v>27.66</v>
      </c>
      <c r="H53" s="37"/>
      <c r="I53" s="31"/>
      <c r="J53" s="32">
        <f>G53*1000</f>
        <v>27660</v>
      </c>
      <c r="K53" s="32"/>
      <c r="L53" s="33">
        <v>0</v>
      </c>
    </row>
    <row r="54" spans="1:12" ht="12.75">
      <c r="A54" s="35" t="s">
        <v>66</v>
      </c>
      <c r="B54" s="36">
        <v>3.8</v>
      </c>
      <c r="C54" s="36">
        <v>5.9</v>
      </c>
      <c r="D54" s="36">
        <v>0.6</v>
      </c>
      <c r="E54" s="36" t="s">
        <v>65</v>
      </c>
      <c r="F54" s="36"/>
      <c r="G54" s="36">
        <v>55.5</v>
      </c>
      <c r="H54" s="37"/>
      <c r="I54" s="31"/>
      <c r="J54" s="32">
        <f>G54*1000</f>
        <v>55500</v>
      </c>
      <c r="K54" s="32"/>
      <c r="L54" s="33">
        <v>0</v>
      </c>
    </row>
    <row r="55" spans="1:12" ht="12.75">
      <c r="A55" s="38" t="s">
        <v>67</v>
      </c>
      <c r="B55" s="36">
        <v>3.3</v>
      </c>
      <c r="C55" s="36" t="s">
        <v>68</v>
      </c>
      <c r="D55" s="36" t="s">
        <v>10</v>
      </c>
      <c r="E55" s="36" t="s">
        <v>69</v>
      </c>
      <c r="F55" s="36">
        <v>4000</v>
      </c>
      <c r="G55" s="36">
        <f aca="true" t="shared" si="10" ref="G55:G72">(F55+H55)/2</f>
        <v>5500</v>
      </c>
      <c r="H55" s="37">
        <v>7000</v>
      </c>
      <c r="I55" s="31">
        <f aca="true" t="shared" si="11" ref="I55:I72">H55*1000</f>
        <v>7000000</v>
      </c>
      <c r="J55" s="32">
        <f aca="true" t="shared" si="12" ref="J55:J72">(I55+K55)/2</f>
        <v>5500000</v>
      </c>
      <c r="K55" s="32">
        <f aca="true" t="shared" si="13" ref="K55:K72">F55*1000</f>
        <v>4000000</v>
      </c>
      <c r="L55" s="33">
        <f aca="true" t="shared" si="14" ref="L55:L72">I55-J55</f>
        <v>1500000</v>
      </c>
    </row>
    <row r="56" spans="1:12" ht="12.75">
      <c r="A56" s="38" t="s">
        <v>70</v>
      </c>
      <c r="B56" s="36">
        <v>3</v>
      </c>
      <c r="C56" s="36"/>
      <c r="D56" s="36" t="s">
        <v>10</v>
      </c>
      <c r="E56" s="36" t="s">
        <v>10</v>
      </c>
      <c r="F56" s="36">
        <v>20</v>
      </c>
      <c r="G56" s="36">
        <f t="shared" si="10"/>
        <v>25</v>
      </c>
      <c r="H56" s="37">
        <v>30</v>
      </c>
      <c r="I56" s="31">
        <f t="shared" si="11"/>
        <v>30000</v>
      </c>
      <c r="J56" s="32">
        <f t="shared" si="12"/>
        <v>25000</v>
      </c>
      <c r="K56" s="32">
        <f t="shared" si="13"/>
        <v>20000</v>
      </c>
      <c r="L56" s="33">
        <f t="shared" si="14"/>
        <v>5000</v>
      </c>
    </row>
    <row r="57" spans="1:12" ht="12.75">
      <c r="A57" s="38" t="s">
        <v>71</v>
      </c>
      <c r="B57" s="36">
        <v>12.8</v>
      </c>
      <c r="C57" s="36" t="s">
        <v>10</v>
      </c>
      <c r="D57" s="36" t="s">
        <v>10</v>
      </c>
      <c r="E57" s="36" t="s">
        <v>10</v>
      </c>
      <c r="F57" s="36">
        <v>0.02</v>
      </c>
      <c r="G57" s="36">
        <f t="shared" si="10"/>
        <v>0.0325</v>
      </c>
      <c r="H57" s="37">
        <v>0.045</v>
      </c>
      <c r="I57" s="31">
        <f t="shared" si="11"/>
        <v>45</v>
      </c>
      <c r="J57" s="32">
        <f t="shared" si="12"/>
        <v>32.5</v>
      </c>
      <c r="K57" s="32">
        <f t="shared" si="13"/>
        <v>20</v>
      </c>
      <c r="L57" s="33">
        <f t="shared" si="14"/>
        <v>12.5</v>
      </c>
    </row>
    <row r="58" spans="1:12" ht="12.75">
      <c r="A58" s="38" t="s">
        <v>72</v>
      </c>
      <c r="B58" s="36">
        <v>8.7</v>
      </c>
      <c r="C58" s="36" t="s">
        <v>10</v>
      </c>
      <c r="D58" s="36" t="s">
        <v>10</v>
      </c>
      <c r="E58" s="36" t="s">
        <v>10</v>
      </c>
      <c r="F58" s="36">
        <v>0.042</v>
      </c>
      <c r="G58" s="36">
        <f t="shared" si="10"/>
        <v>0.043</v>
      </c>
      <c r="H58" s="37">
        <v>0.044</v>
      </c>
      <c r="I58" s="31">
        <f t="shared" si="11"/>
        <v>44</v>
      </c>
      <c r="J58" s="32">
        <f t="shared" si="12"/>
        <v>43</v>
      </c>
      <c r="K58" s="32">
        <f t="shared" si="13"/>
        <v>42</v>
      </c>
      <c r="L58" s="33">
        <f t="shared" si="14"/>
        <v>1</v>
      </c>
    </row>
    <row r="59" spans="1:12" ht="12.75">
      <c r="A59" s="38" t="s">
        <v>73</v>
      </c>
      <c r="B59" s="36">
        <v>14.4</v>
      </c>
      <c r="C59" s="36" t="s">
        <v>10</v>
      </c>
      <c r="D59" s="36">
        <v>2.2</v>
      </c>
      <c r="E59" s="36">
        <v>46</v>
      </c>
      <c r="F59" s="39">
        <v>3.5</v>
      </c>
      <c r="G59" s="36">
        <f t="shared" si="10"/>
        <v>4</v>
      </c>
      <c r="H59" s="40">
        <v>4.5</v>
      </c>
      <c r="I59" s="31">
        <f t="shared" si="11"/>
        <v>4500</v>
      </c>
      <c r="J59" s="32">
        <f t="shared" si="12"/>
        <v>4000</v>
      </c>
      <c r="K59" s="32">
        <f t="shared" si="13"/>
        <v>3500</v>
      </c>
      <c r="L59" s="33">
        <f t="shared" si="14"/>
        <v>500</v>
      </c>
    </row>
    <row r="60" spans="1:12" ht="12.75">
      <c r="A60" s="38" t="s">
        <v>74</v>
      </c>
      <c r="B60" s="36">
        <v>5.25</v>
      </c>
      <c r="C60" s="41" t="s">
        <v>69</v>
      </c>
      <c r="D60" s="36">
        <v>1.8</v>
      </c>
      <c r="E60" s="36" t="s">
        <v>75</v>
      </c>
      <c r="F60" s="36">
        <v>2000</v>
      </c>
      <c r="G60" s="36">
        <f t="shared" si="10"/>
        <v>3500</v>
      </c>
      <c r="H60" s="37">
        <v>5000</v>
      </c>
      <c r="I60" s="31">
        <f t="shared" si="11"/>
        <v>5000000</v>
      </c>
      <c r="J60" s="32">
        <f t="shared" si="12"/>
        <v>3500000</v>
      </c>
      <c r="K60" s="32">
        <f t="shared" si="13"/>
        <v>2000000</v>
      </c>
      <c r="L60" s="33">
        <f t="shared" si="14"/>
        <v>1500000</v>
      </c>
    </row>
    <row r="61" spans="1:12" ht="12.75">
      <c r="A61" s="38" t="s">
        <v>76</v>
      </c>
      <c r="B61" s="36">
        <v>5.4</v>
      </c>
      <c r="C61" s="36">
        <v>8.4</v>
      </c>
      <c r="D61" s="36">
        <v>0.5</v>
      </c>
      <c r="E61" s="36" t="s">
        <v>10</v>
      </c>
      <c r="F61" s="36">
        <v>3.6</v>
      </c>
      <c r="G61" s="36">
        <f t="shared" si="10"/>
        <v>3.8</v>
      </c>
      <c r="H61" s="37">
        <v>4</v>
      </c>
      <c r="I61" s="31">
        <f t="shared" si="11"/>
        <v>4000</v>
      </c>
      <c r="J61" s="32">
        <f t="shared" si="12"/>
        <v>3800</v>
      </c>
      <c r="K61" s="32">
        <f t="shared" si="13"/>
        <v>3600</v>
      </c>
      <c r="L61" s="33">
        <f t="shared" si="14"/>
        <v>200</v>
      </c>
    </row>
    <row r="62" spans="1:12" ht="12.75">
      <c r="A62" s="38" t="s">
        <v>77</v>
      </c>
      <c r="B62" s="36">
        <v>6.3</v>
      </c>
      <c r="C62" s="36">
        <v>8.7</v>
      </c>
      <c r="D62" s="36">
        <v>0.6</v>
      </c>
      <c r="E62" s="36" t="s">
        <v>10</v>
      </c>
      <c r="F62" s="36">
        <v>1.3</v>
      </c>
      <c r="G62" s="36">
        <f t="shared" si="10"/>
        <v>2.9</v>
      </c>
      <c r="H62" s="37">
        <v>4.5</v>
      </c>
      <c r="I62" s="31">
        <f t="shared" si="11"/>
        <v>4500</v>
      </c>
      <c r="J62" s="32">
        <f t="shared" si="12"/>
        <v>2900</v>
      </c>
      <c r="K62" s="32">
        <f t="shared" si="13"/>
        <v>1300</v>
      </c>
      <c r="L62" s="33">
        <f t="shared" si="14"/>
        <v>1600</v>
      </c>
    </row>
    <row r="63" spans="1:12" ht="12.75">
      <c r="A63" s="38" t="s">
        <v>78</v>
      </c>
      <c r="B63" s="36">
        <v>5.3</v>
      </c>
      <c r="C63" s="36">
        <v>7.7</v>
      </c>
      <c r="D63" s="36">
        <v>0.5</v>
      </c>
      <c r="E63" s="36" t="s">
        <v>10</v>
      </c>
      <c r="F63" s="36">
        <v>1.5</v>
      </c>
      <c r="G63" s="36">
        <f t="shared" si="10"/>
        <v>3</v>
      </c>
      <c r="H63" s="37">
        <v>4.5</v>
      </c>
      <c r="I63" s="31">
        <f t="shared" si="11"/>
        <v>4500</v>
      </c>
      <c r="J63" s="32">
        <f t="shared" si="12"/>
        <v>3000</v>
      </c>
      <c r="K63" s="32">
        <f t="shared" si="13"/>
        <v>1500</v>
      </c>
      <c r="L63" s="33">
        <f t="shared" si="14"/>
        <v>1500</v>
      </c>
    </row>
    <row r="64" spans="1:12" ht="12.75">
      <c r="A64" s="38" t="s">
        <v>79</v>
      </c>
      <c r="B64" s="36">
        <v>4.4</v>
      </c>
      <c r="C64" s="36">
        <v>5.3</v>
      </c>
      <c r="D64" s="36">
        <v>1</v>
      </c>
      <c r="E64" s="36">
        <v>54</v>
      </c>
      <c r="F64" s="36">
        <v>225</v>
      </c>
      <c r="G64" s="36">
        <f t="shared" si="10"/>
        <v>237.5</v>
      </c>
      <c r="H64" s="37">
        <v>250</v>
      </c>
      <c r="I64" s="31">
        <f t="shared" si="11"/>
        <v>250000</v>
      </c>
      <c r="J64" s="32">
        <f t="shared" si="12"/>
        <v>237500</v>
      </c>
      <c r="K64" s="32">
        <f t="shared" si="13"/>
        <v>225000</v>
      </c>
      <c r="L64" s="33">
        <f t="shared" si="14"/>
        <v>12500</v>
      </c>
    </row>
    <row r="65" spans="1:12" ht="12.75">
      <c r="A65" s="38" t="s">
        <v>80</v>
      </c>
      <c r="B65" s="36">
        <v>4.6</v>
      </c>
      <c r="C65" s="36" t="s">
        <v>10</v>
      </c>
      <c r="D65" s="41">
        <v>0.4</v>
      </c>
      <c r="E65" s="36" t="s">
        <v>10</v>
      </c>
      <c r="F65" s="36">
        <v>600</v>
      </c>
      <c r="G65" s="36">
        <f t="shared" si="10"/>
        <v>1250</v>
      </c>
      <c r="H65" s="37">
        <v>1900</v>
      </c>
      <c r="I65" s="31">
        <f t="shared" si="11"/>
        <v>1900000</v>
      </c>
      <c r="J65" s="32">
        <f t="shared" si="12"/>
        <v>1250000</v>
      </c>
      <c r="K65" s="32">
        <f t="shared" si="13"/>
        <v>600000</v>
      </c>
      <c r="L65" s="33">
        <f t="shared" si="14"/>
        <v>650000</v>
      </c>
    </row>
    <row r="66" spans="1:12" ht="12.75">
      <c r="A66" s="38" t="s">
        <v>81</v>
      </c>
      <c r="B66" s="36">
        <v>8.4</v>
      </c>
      <c r="C66" s="36">
        <v>9.8</v>
      </c>
      <c r="D66" s="36">
        <v>0.9</v>
      </c>
      <c r="E66" s="36">
        <v>25</v>
      </c>
      <c r="F66" s="36">
        <v>1</v>
      </c>
      <c r="G66" s="36">
        <f t="shared" si="10"/>
        <v>1.75</v>
      </c>
      <c r="H66" s="37">
        <v>2.5</v>
      </c>
      <c r="I66" s="31">
        <f t="shared" si="11"/>
        <v>2500</v>
      </c>
      <c r="J66" s="32">
        <f t="shared" si="12"/>
        <v>1750</v>
      </c>
      <c r="K66" s="32">
        <f t="shared" si="13"/>
        <v>1000</v>
      </c>
      <c r="L66" s="33">
        <f t="shared" si="14"/>
        <v>750</v>
      </c>
    </row>
    <row r="67" spans="1:12" ht="12.75">
      <c r="A67" s="38" t="s">
        <v>82</v>
      </c>
      <c r="B67" s="36">
        <v>14.4</v>
      </c>
      <c r="C67" s="36" t="s">
        <v>56</v>
      </c>
      <c r="D67" s="36">
        <v>2.4</v>
      </c>
      <c r="E67" s="36" t="s">
        <v>10</v>
      </c>
      <c r="F67" s="36">
        <v>0.8</v>
      </c>
      <c r="G67" s="36">
        <f t="shared" si="10"/>
        <v>1.15</v>
      </c>
      <c r="H67" s="37">
        <v>1.5</v>
      </c>
      <c r="I67" s="31">
        <f t="shared" si="11"/>
        <v>1500</v>
      </c>
      <c r="J67" s="32">
        <f t="shared" si="12"/>
        <v>1150</v>
      </c>
      <c r="K67" s="32">
        <f t="shared" si="13"/>
        <v>800</v>
      </c>
      <c r="L67" s="33">
        <f t="shared" si="14"/>
        <v>350</v>
      </c>
    </row>
    <row r="68" spans="1:12" ht="12.75">
      <c r="A68" s="38" t="s">
        <v>83</v>
      </c>
      <c r="B68" s="36">
        <v>14.3</v>
      </c>
      <c r="C68" s="36" t="s">
        <v>10</v>
      </c>
      <c r="D68" s="36">
        <v>3.1</v>
      </c>
      <c r="E68" s="36">
        <v>12</v>
      </c>
      <c r="F68" s="36">
        <v>0.1</v>
      </c>
      <c r="G68" s="36">
        <f t="shared" si="10"/>
        <v>0.1125</v>
      </c>
      <c r="H68" s="37">
        <v>0.125</v>
      </c>
      <c r="I68" s="31">
        <f t="shared" si="11"/>
        <v>125</v>
      </c>
      <c r="J68" s="32">
        <f t="shared" si="12"/>
        <v>112.5</v>
      </c>
      <c r="K68" s="32">
        <f t="shared" si="13"/>
        <v>100</v>
      </c>
      <c r="L68" s="33">
        <f t="shared" si="14"/>
        <v>12.5</v>
      </c>
    </row>
    <row r="69" spans="1:12" ht="12.75">
      <c r="A69" s="38" t="s">
        <v>84</v>
      </c>
      <c r="B69" s="36">
        <v>14.2</v>
      </c>
      <c r="C69" s="36" t="s">
        <v>10</v>
      </c>
      <c r="D69" s="36">
        <v>1.9</v>
      </c>
      <c r="E69" s="36" t="s">
        <v>10</v>
      </c>
      <c r="F69" s="36">
        <v>0.05</v>
      </c>
      <c r="G69" s="36">
        <f t="shared" si="10"/>
        <v>0.055</v>
      </c>
      <c r="H69" s="37">
        <v>0.06</v>
      </c>
      <c r="I69" s="31">
        <f t="shared" si="11"/>
        <v>60</v>
      </c>
      <c r="J69" s="32">
        <f t="shared" si="12"/>
        <v>55</v>
      </c>
      <c r="K69" s="32">
        <f t="shared" si="13"/>
        <v>50</v>
      </c>
      <c r="L69" s="33">
        <f t="shared" si="14"/>
        <v>5</v>
      </c>
    </row>
    <row r="70" spans="1:12" ht="12.75">
      <c r="A70" s="38" t="s">
        <v>85</v>
      </c>
      <c r="B70" s="36">
        <v>9.4</v>
      </c>
      <c r="C70" s="41" t="s">
        <v>56</v>
      </c>
      <c r="D70" s="36">
        <v>0.8</v>
      </c>
      <c r="E70" s="36">
        <v>13</v>
      </c>
      <c r="F70" s="36">
        <v>0.5</v>
      </c>
      <c r="G70" s="36">
        <f t="shared" si="10"/>
        <v>0.55</v>
      </c>
      <c r="H70" s="37">
        <v>0.6</v>
      </c>
      <c r="I70" s="31">
        <f t="shared" si="11"/>
        <v>600</v>
      </c>
      <c r="J70" s="32">
        <f t="shared" si="12"/>
        <v>550</v>
      </c>
      <c r="K70" s="32">
        <f t="shared" si="13"/>
        <v>500</v>
      </c>
      <c r="L70" s="33">
        <f t="shared" si="14"/>
        <v>50</v>
      </c>
    </row>
    <row r="71" spans="1:12" ht="12.75">
      <c r="A71" s="38" t="s">
        <v>86</v>
      </c>
      <c r="B71" s="36">
        <v>12.5</v>
      </c>
      <c r="C71" s="41" t="s">
        <v>56</v>
      </c>
      <c r="D71" s="36">
        <v>1.5</v>
      </c>
      <c r="E71" s="36">
        <v>7</v>
      </c>
      <c r="F71" s="36">
        <v>0.4</v>
      </c>
      <c r="G71" s="36">
        <f t="shared" si="10"/>
        <v>0.45</v>
      </c>
      <c r="H71" s="37">
        <v>0.5</v>
      </c>
      <c r="I71" s="31">
        <f t="shared" si="11"/>
        <v>500</v>
      </c>
      <c r="J71" s="32">
        <f t="shared" si="12"/>
        <v>450</v>
      </c>
      <c r="K71" s="32">
        <f t="shared" si="13"/>
        <v>400</v>
      </c>
      <c r="L71" s="33">
        <f t="shared" si="14"/>
        <v>50</v>
      </c>
    </row>
    <row r="72" spans="1:12" ht="12.75">
      <c r="A72" s="38" t="s">
        <v>87</v>
      </c>
      <c r="B72" s="36">
        <v>7.7</v>
      </c>
      <c r="C72" s="41" t="s">
        <v>10</v>
      </c>
      <c r="D72" s="36" t="s">
        <v>88</v>
      </c>
      <c r="E72" s="36" t="s">
        <v>10</v>
      </c>
      <c r="F72" s="36">
        <v>0.175</v>
      </c>
      <c r="G72" s="36">
        <f t="shared" si="10"/>
        <v>0.2375</v>
      </c>
      <c r="H72" s="37">
        <v>0.3</v>
      </c>
      <c r="I72" s="31">
        <f t="shared" si="11"/>
        <v>300</v>
      </c>
      <c r="J72" s="32">
        <f t="shared" si="12"/>
        <v>237.5</v>
      </c>
      <c r="K72" s="32">
        <f t="shared" si="13"/>
        <v>175</v>
      </c>
      <c r="L72" s="33">
        <f t="shared" si="14"/>
        <v>62.5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2005-07-05T18:11:51Z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